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240" yWindow="120" windowWidth="18280" windowHeight="10140"/>
  </bookViews>
  <sheets>
    <sheet name="School Codes" sheetId="1" r:id="rId1"/>
    <sheet name="Student Codes" sheetId="2" r:id="rId2"/>
    <sheet name="Novice Policy" sheetId="3" r:id="rId3"/>
    <sheet name="Varsity Policy" sheetId="4" r:id="rId4"/>
    <sheet name="Novice LD" sheetId="5" r:id="rId5"/>
    <sheet name="Varsity LD" sheetId="6" r:id="rId6"/>
    <sheet name="Varsity Parli" sheetId="7" r:id="rId7"/>
    <sheet name="Novice Parli" sheetId="8" r:id="rId8"/>
    <sheet name="Novice Public Forum" sheetId="9" r:id="rId9"/>
    <sheet name="Varsity Public Forum" sheetId="10" r:id="rId10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7" i="10" l="1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3" i="10"/>
  <c r="M2" i="10"/>
  <c r="K13" i="9"/>
  <c r="K12" i="9"/>
  <c r="K11" i="9"/>
  <c r="K10" i="9"/>
  <c r="K9" i="9"/>
  <c r="K8" i="9"/>
  <c r="K7" i="9"/>
  <c r="K6" i="9"/>
  <c r="K5" i="9"/>
  <c r="K4" i="9"/>
  <c r="K3" i="9"/>
  <c r="K2" i="9"/>
  <c r="K7" i="8"/>
  <c r="I7" i="8"/>
  <c r="H7" i="8"/>
  <c r="K6" i="8"/>
  <c r="H6" i="8"/>
  <c r="I6" i="8"/>
  <c r="K5" i="8"/>
  <c r="H5" i="8"/>
  <c r="I5" i="8"/>
  <c r="K4" i="8"/>
  <c r="H4" i="8"/>
  <c r="I4" i="8"/>
  <c r="K3" i="8"/>
  <c r="H3" i="8"/>
  <c r="I3" i="8"/>
  <c r="K2" i="8"/>
  <c r="H2" i="8"/>
  <c r="I2" i="8"/>
  <c r="M17" i="7"/>
  <c r="K17" i="7"/>
  <c r="J17" i="7"/>
  <c r="M16" i="7"/>
  <c r="K16" i="7"/>
  <c r="J16" i="7"/>
  <c r="M15" i="7"/>
  <c r="K15" i="7"/>
  <c r="J15" i="7"/>
  <c r="M14" i="7"/>
  <c r="K14" i="7"/>
  <c r="J14" i="7"/>
  <c r="M13" i="7"/>
  <c r="K13" i="7"/>
  <c r="J13" i="7"/>
  <c r="M12" i="7"/>
  <c r="K12" i="7"/>
  <c r="J12" i="7"/>
  <c r="M11" i="7"/>
  <c r="K11" i="7"/>
  <c r="J11" i="7"/>
  <c r="M10" i="7"/>
  <c r="K10" i="7"/>
  <c r="J10" i="7"/>
  <c r="M9" i="7"/>
  <c r="L9" i="7"/>
  <c r="K9" i="7"/>
  <c r="J9" i="7"/>
  <c r="M8" i="7"/>
  <c r="L8" i="7"/>
  <c r="K8" i="7"/>
  <c r="J8" i="7"/>
  <c r="M7" i="7"/>
  <c r="L7" i="7"/>
  <c r="K7" i="7"/>
  <c r="J7" i="7"/>
  <c r="M6" i="7"/>
  <c r="L6" i="7"/>
  <c r="K6" i="7"/>
  <c r="J6" i="7"/>
  <c r="M5" i="7"/>
  <c r="L5" i="7"/>
  <c r="K5" i="7"/>
  <c r="J5" i="7"/>
  <c r="M4" i="7"/>
  <c r="L4" i="7"/>
  <c r="K4" i="7"/>
  <c r="J4" i="7"/>
  <c r="M3" i="7"/>
  <c r="L3" i="7"/>
  <c r="K3" i="7"/>
  <c r="J3" i="7"/>
  <c r="M2" i="7"/>
  <c r="K2" i="7"/>
  <c r="J2" i="7"/>
  <c r="M43" i="6"/>
  <c r="K43" i="6"/>
  <c r="J43" i="6"/>
  <c r="M42" i="6"/>
  <c r="K42" i="6"/>
  <c r="J42" i="6"/>
  <c r="M41" i="6"/>
  <c r="K41" i="6"/>
  <c r="J41" i="6"/>
  <c r="M40" i="6"/>
  <c r="K40" i="6"/>
  <c r="J40" i="6"/>
  <c r="M39" i="6"/>
  <c r="K39" i="6"/>
  <c r="J39" i="6"/>
  <c r="M38" i="6"/>
  <c r="K38" i="6"/>
  <c r="J38" i="6"/>
  <c r="M37" i="6"/>
  <c r="K37" i="6"/>
  <c r="J37" i="6"/>
  <c r="M36" i="6"/>
  <c r="K36" i="6"/>
  <c r="J36" i="6"/>
  <c r="M35" i="6"/>
  <c r="K35" i="6"/>
  <c r="J35" i="6"/>
  <c r="M34" i="6"/>
  <c r="K34" i="6"/>
  <c r="J34" i="6"/>
  <c r="M33" i="6"/>
  <c r="K33" i="6"/>
  <c r="J33" i="6"/>
  <c r="M32" i="6"/>
  <c r="K32" i="6"/>
  <c r="J32" i="6"/>
  <c r="M31" i="6"/>
  <c r="K31" i="6"/>
  <c r="J31" i="6"/>
  <c r="M30" i="6"/>
  <c r="K30" i="6"/>
  <c r="J30" i="6"/>
  <c r="M29" i="6"/>
  <c r="K29" i="6"/>
  <c r="J29" i="6"/>
  <c r="E28" i="6"/>
  <c r="M28" i="6"/>
  <c r="K28" i="6"/>
  <c r="J28" i="6"/>
  <c r="M27" i="6"/>
  <c r="K27" i="6"/>
  <c r="J27" i="6"/>
  <c r="M26" i="6"/>
  <c r="K26" i="6"/>
  <c r="J26" i="6"/>
  <c r="M25" i="6"/>
  <c r="K25" i="6"/>
  <c r="J25" i="6"/>
  <c r="M24" i="6"/>
  <c r="K24" i="6"/>
  <c r="J24" i="6"/>
  <c r="M23" i="6"/>
  <c r="K23" i="6"/>
  <c r="J23" i="6"/>
  <c r="M22" i="6"/>
  <c r="K22" i="6"/>
  <c r="J22" i="6"/>
  <c r="M21" i="6"/>
  <c r="K21" i="6"/>
  <c r="J21" i="6"/>
  <c r="M20" i="6"/>
  <c r="K20" i="6"/>
  <c r="J20" i="6"/>
  <c r="M19" i="6"/>
  <c r="K19" i="6"/>
  <c r="J19" i="6"/>
  <c r="M18" i="6"/>
  <c r="K18" i="6"/>
  <c r="J18" i="6"/>
  <c r="M17" i="6"/>
  <c r="K17" i="6"/>
  <c r="J17" i="6"/>
  <c r="M16" i="6"/>
  <c r="K16" i="6"/>
  <c r="J16" i="6"/>
  <c r="M15" i="6"/>
  <c r="K15" i="6"/>
  <c r="J15" i="6"/>
  <c r="M14" i="6"/>
  <c r="K14" i="6"/>
  <c r="J14" i="6"/>
  <c r="M13" i="6"/>
  <c r="K13" i="6"/>
  <c r="J13" i="6"/>
  <c r="M12" i="6"/>
  <c r="K12" i="6"/>
  <c r="J12" i="6"/>
  <c r="M11" i="6"/>
  <c r="K11" i="6"/>
  <c r="J11" i="6"/>
  <c r="M10" i="6"/>
  <c r="K10" i="6"/>
  <c r="J10" i="6"/>
  <c r="M9" i="6"/>
  <c r="K9" i="6"/>
  <c r="J9" i="6"/>
  <c r="M8" i="6"/>
  <c r="K8" i="6"/>
  <c r="J8" i="6"/>
  <c r="M7" i="6"/>
  <c r="K7" i="6"/>
  <c r="J7" i="6"/>
  <c r="E6" i="6"/>
  <c r="M6" i="6"/>
  <c r="L6" i="6"/>
  <c r="K6" i="6"/>
  <c r="J6" i="6"/>
  <c r="M5" i="6"/>
  <c r="K5" i="6"/>
  <c r="J5" i="6"/>
  <c r="M4" i="6"/>
  <c r="K4" i="6"/>
  <c r="J4" i="6"/>
  <c r="M3" i="6"/>
  <c r="K3" i="6"/>
  <c r="J3" i="6"/>
  <c r="M2" i="6"/>
  <c r="K2" i="6"/>
  <c r="J2" i="6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K16" i="5"/>
  <c r="I16" i="5"/>
  <c r="H16" i="5"/>
  <c r="K15" i="5"/>
  <c r="I15" i="5"/>
  <c r="H15" i="5"/>
  <c r="K14" i="5"/>
  <c r="I14" i="5"/>
  <c r="H14" i="5"/>
  <c r="K13" i="5"/>
  <c r="I13" i="5"/>
  <c r="H13" i="5"/>
  <c r="K12" i="5"/>
  <c r="I12" i="5"/>
  <c r="H12" i="5"/>
  <c r="K11" i="5"/>
  <c r="I11" i="5"/>
  <c r="H11" i="5"/>
  <c r="K10" i="5"/>
  <c r="I10" i="5"/>
  <c r="H10" i="5"/>
  <c r="K9" i="5"/>
  <c r="J9" i="5"/>
  <c r="I9" i="5"/>
  <c r="H9" i="5"/>
  <c r="K8" i="5"/>
  <c r="J8" i="5"/>
  <c r="I8" i="5"/>
  <c r="H8" i="5"/>
  <c r="K7" i="5"/>
  <c r="J7" i="5"/>
  <c r="I7" i="5"/>
  <c r="H7" i="5"/>
  <c r="K6" i="5"/>
  <c r="J6" i="5"/>
  <c r="I6" i="5"/>
  <c r="H6" i="5"/>
  <c r="K5" i="5"/>
  <c r="J5" i="5"/>
  <c r="I5" i="5"/>
  <c r="H5" i="5"/>
  <c r="K4" i="5"/>
  <c r="J4" i="5"/>
  <c r="I4" i="5"/>
  <c r="H4" i="5"/>
  <c r="K3" i="5"/>
  <c r="J3" i="5"/>
  <c r="I3" i="5"/>
  <c r="H3" i="5"/>
  <c r="K2" i="5"/>
  <c r="J2" i="5"/>
  <c r="I2" i="5"/>
  <c r="H2" i="5"/>
  <c r="E10" i="4"/>
  <c r="N10" i="4"/>
  <c r="L10" i="4"/>
  <c r="I9" i="4"/>
  <c r="N9" i="4"/>
  <c r="L9" i="4"/>
  <c r="N8" i="4"/>
  <c r="L8" i="4"/>
  <c r="N7" i="4"/>
  <c r="N6" i="4"/>
  <c r="C5" i="4"/>
  <c r="N5" i="4"/>
  <c r="L5" i="4"/>
  <c r="N4" i="4"/>
  <c r="L4" i="4"/>
  <c r="G3" i="4"/>
  <c r="N3" i="4"/>
  <c r="L3" i="4"/>
  <c r="N2" i="4"/>
  <c r="L12" i="3"/>
  <c r="E11" i="3"/>
  <c r="L11" i="3"/>
  <c r="L10" i="3"/>
  <c r="L9" i="3"/>
  <c r="L8" i="3"/>
  <c r="J8" i="3"/>
  <c r="L7" i="3"/>
  <c r="J7" i="3"/>
  <c r="C6" i="3"/>
  <c r="L6" i="3"/>
  <c r="J6" i="3"/>
  <c r="G5" i="3"/>
  <c r="L5" i="3"/>
  <c r="J5" i="3"/>
  <c r="L4" i="3"/>
  <c r="J4" i="3"/>
  <c r="L3" i="3"/>
  <c r="J3" i="3"/>
  <c r="L2" i="3"/>
</calcChain>
</file>

<file path=xl/sharedStrings.xml><?xml version="1.0" encoding="utf-8"?>
<sst xmlns="http://schemas.openxmlformats.org/spreadsheetml/2006/main" count="1580" uniqueCount="479">
  <si>
    <t>Leilani Romero</t>
  </si>
  <si>
    <t>Sean Fleming</t>
  </si>
  <si>
    <t xml:space="preserve">George Irouv </t>
  </si>
  <si>
    <t>Rory Jacobson</t>
  </si>
  <si>
    <t>Cody Meza</t>
  </si>
  <si>
    <t>Nate Neumann</t>
  </si>
  <si>
    <t>Student Name</t>
  </si>
  <si>
    <t>Camille Schultz</t>
  </si>
  <si>
    <t>Samuel Blakistone</t>
  </si>
  <si>
    <t>Kevin Jung</t>
  </si>
  <si>
    <t>Michael Yang</t>
  </si>
  <si>
    <t>Steelers</t>
  </si>
  <si>
    <t>Shawn  Le</t>
  </si>
  <si>
    <t>Yes that's right it's FOOTBALL SEASON!!!!</t>
  </si>
  <si>
    <t>Alex smith</t>
  </si>
  <si>
    <t>Taylor Knudson</t>
  </si>
  <si>
    <t>Yaseen Hashmi</t>
  </si>
  <si>
    <t>Eagles</t>
  </si>
  <si>
    <t>Mckenna Leslie</t>
  </si>
  <si>
    <t>Shovik Sarkar</t>
  </si>
  <si>
    <t>Chris Scott</t>
  </si>
  <si>
    <t xml:space="preserve">Novice LD </t>
  </si>
  <si>
    <t>Noah Cohen</t>
  </si>
  <si>
    <t>Frank Trotta</t>
  </si>
  <si>
    <t>Elizabeth  Loren</t>
  </si>
  <si>
    <t>Opponents Record</t>
  </si>
  <si>
    <t>Del Norte</t>
  </si>
  <si>
    <t>Chargers</t>
  </si>
  <si>
    <t>L</t>
  </si>
  <si>
    <t>Nicole Buturla</t>
  </si>
  <si>
    <t>Shannon O'Donnell</t>
  </si>
  <si>
    <t>W</t>
  </si>
  <si>
    <t>Ben Christensen</t>
  </si>
  <si>
    <t>Chris Schenkhuizen</t>
  </si>
  <si>
    <t>Shayne Walton</t>
  </si>
  <si>
    <t>Place</t>
  </si>
  <si>
    <t>Kate  Shapiro</t>
  </si>
  <si>
    <t>David Galloway</t>
  </si>
  <si>
    <t>l</t>
  </si>
  <si>
    <t>Grant Kirkpatrick</t>
  </si>
  <si>
    <t xml:space="preserve">Novice Parli </t>
  </si>
  <si>
    <t>w</t>
  </si>
  <si>
    <t>Colts 104</t>
  </si>
  <si>
    <t>Riley Cervantes</t>
  </si>
  <si>
    <t>Gabi Yamout</t>
  </si>
  <si>
    <t>Colts 103</t>
  </si>
  <si>
    <t>Colts 102</t>
  </si>
  <si>
    <t>Spencer McCall</t>
  </si>
  <si>
    <t>Packers 101</t>
  </si>
  <si>
    <t>Riley  Glatts</t>
  </si>
  <si>
    <t>Giants</t>
  </si>
  <si>
    <t>Monica Eslamian</t>
  </si>
  <si>
    <t>TOTAL</t>
  </si>
  <si>
    <t>Jets 120</t>
  </si>
  <si>
    <t>Roman Milioti</t>
  </si>
  <si>
    <t>Jets 122</t>
  </si>
  <si>
    <t>Jets 121</t>
  </si>
  <si>
    <t>Priya Garcia</t>
  </si>
  <si>
    <t xml:space="preserve">Varsity Public Forum </t>
  </si>
  <si>
    <t>Dvaita Lakshmin</t>
  </si>
  <si>
    <t>2(14)</t>
  </si>
  <si>
    <t>Brooke schnedar</t>
  </si>
  <si>
    <t>Declan Powers</t>
  </si>
  <si>
    <t>Kaytie scott</t>
  </si>
  <si>
    <t>Joseph Atty</t>
  </si>
  <si>
    <t>Ash Israni</t>
  </si>
  <si>
    <t>Matt Rodriguez</t>
  </si>
  <si>
    <t>Jets 118</t>
  </si>
  <si>
    <t>Jets 119</t>
  </si>
  <si>
    <t>Jets 116</t>
  </si>
  <si>
    <t>Jets 117</t>
  </si>
  <si>
    <t xml:space="preserve">Novice Public Forum </t>
  </si>
  <si>
    <t>Kaitlyn Joe</t>
  </si>
  <si>
    <t>Ellis Takahashi</t>
  </si>
  <si>
    <t>Jets 110</t>
  </si>
  <si>
    <t>Philip Nye</t>
  </si>
  <si>
    <t>Jets 115</t>
  </si>
  <si>
    <t>Jets 114</t>
  </si>
  <si>
    <t>Jets 113</t>
  </si>
  <si>
    <t>Jets 112</t>
  </si>
  <si>
    <t>Packers 106</t>
  </si>
  <si>
    <t>Eve Warner</t>
  </si>
  <si>
    <t>Michael  Dixon</t>
  </si>
  <si>
    <t>Elise  Titcomb</t>
  </si>
  <si>
    <t>Packers 102</t>
  </si>
  <si>
    <t>Aundrea Hernandez</t>
  </si>
  <si>
    <t>Packers 103</t>
  </si>
  <si>
    <t>Packers 104</t>
  </si>
  <si>
    <t>Packers 105</t>
  </si>
  <si>
    <t>El Camino</t>
  </si>
  <si>
    <t>Bonita Vista</t>
  </si>
  <si>
    <t>David Chang</t>
  </si>
  <si>
    <t>Deen St. Martin</t>
  </si>
  <si>
    <t>Kylie Necochea</t>
  </si>
  <si>
    <t>Taylor  Burch</t>
  </si>
  <si>
    <t xml:space="preserve">Texans 116 </t>
  </si>
  <si>
    <t>BD</t>
  </si>
  <si>
    <t>Maria Boyd</t>
  </si>
  <si>
    <t>Lizzy  Ramirez</t>
  </si>
  <si>
    <t>Achinthya  Soordelu</t>
  </si>
  <si>
    <t xml:space="preserve">Adam  Roke </t>
  </si>
  <si>
    <t>Giants 103</t>
  </si>
  <si>
    <t>Giants 104</t>
  </si>
  <si>
    <t>Giants 101</t>
  </si>
  <si>
    <t>Giants 102</t>
  </si>
  <si>
    <t>CF</t>
  </si>
  <si>
    <t>BYE</t>
  </si>
  <si>
    <t>Giants 105</t>
  </si>
  <si>
    <t>Sung-jae  Park</t>
  </si>
  <si>
    <t>5(11)</t>
  </si>
  <si>
    <t>Ryan Hund</t>
  </si>
  <si>
    <t>Opponents Records</t>
  </si>
  <si>
    <t>El Camino High School</t>
  </si>
  <si>
    <t>Ryan Leigh</t>
  </si>
  <si>
    <t>Keoana Guevara</t>
  </si>
  <si>
    <t>Rohan Deshmukh</t>
  </si>
  <si>
    <t>Thelmalyn  Montenegro</t>
  </si>
  <si>
    <t>4(5)</t>
  </si>
  <si>
    <t xml:space="preserve">Ruochen  Huang </t>
  </si>
  <si>
    <t>Novice LD</t>
  </si>
  <si>
    <t>La Costa Canyon</t>
  </si>
  <si>
    <t>Gilad Barach</t>
  </si>
  <si>
    <t>Christina  Clark</t>
  </si>
  <si>
    <t>Texans</t>
  </si>
  <si>
    <t>Gracie Kollias</t>
  </si>
  <si>
    <t>Azuree baker</t>
  </si>
  <si>
    <t>Jackson Brians</t>
  </si>
  <si>
    <t>2(7)</t>
  </si>
  <si>
    <t>Barsegh Everekyan</t>
  </si>
  <si>
    <t>Browns</t>
  </si>
  <si>
    <t>Denise Miresmaili</t>
  </si>
  <si>
    <t>Jorge Mariscal</t>
  </si>
  <si>
    <t xml:space="preserve">Novice Policy </t>
  </si>
  <si>
    <t xml:space="preserve">Carlsbad </t>
  </si>
  <si>
    <t>Delaney Duff</t>
  </si>
  <si>
    <t>Jeffrey Kuperman</t>
  </si>
  <si>
    <t>Packers</t>
  </si>
  <si>
    <t>Christian dada</t>
  </si>
  <si>
    <t>Johnny Menhennet</t>
  </si>
  <si>
    <t>Isaac Diaz</t>
  </si>
  <si>
    <t>Ann Tong</t>
  </si>
  <si>
    <t>Conor  Keith</t>
  </si>
  <si>
    <t>keri scholte</t>
  </si>
  <si>
    <t>Cameron Bridges</t>
  </si>
  <si>
    <t>OR</t>
  </si>
  <si>
    <t>Rachel Dillon</t>
  </si>
  <si>
    <t xml:space="preserve">Jets 111 </t>
  </si>
  <si>
    <t>Sehee Jeong</t>
  </si>
  <si>
    <t>Megan Cawley</t>
  </si>
  <si>
    <t>Varsity LD</t>
  </si>
  <si>
    <t>Steelers 101</t>
  </si>
  <si>
    <t>Steelers 102</t>
  </si>
  <si>
    <t>Steelers 103</t>
  </si>
  <si>
    <t>Novice Pub.-Forum</t>
  </si>
  <si>
    <t>HH</t>
  </si>
  <si>
    <t>San Dieguito Academy</t>
  </si>
  <si>
    <t xml:space="preserve">Helix </t>
  </si>
  <si>
    <t>Carlsbad High</t>
  </si>
  <si>
    <t>Nolan ohm</t>
  </si>
  <si>
    <t>Antoni Lee</t>
  </si>
  <si>
    <t>3(6)</t>
  </si>
  <si>
    <t>Alex Vergara</t>
  </si>
  <si>
    <t>Rebecca Gonzalez</t>
  </si>
  <si>
    <t>Tie Breakers</t>
  </si>
  <si>
    <t>Henry Zhu</t>
  </si>
  <si>
    <t>Gillian Teng</t>
  </si>
  <si>
    <t>Clare Mosko</t>
  </si>
  <si>
    <t>aksel raya</t>
  </si>
  <si>
    <t>Mt. Carmel High School</t>
  </si>
  <si>
    <t>Event</t>
  </si>
  <si>
    <t>Arahi Murillo</t>
  </si>
  <si>
    <t>Sarah Sheets</t>
  </si>
  <si>
    <t>Alagia Cirolia</t>
  </si>
  <si>
    <t>Total Points</t>
  </si>
  <si>
    <t xml:space="preserve">Rakin  Nasar </t>
  </si>
  <si>
    <t>Dylan Tully</t>
  </si>
  <si>
    <t>Colts</t>
  </si>
  <si>
    <t>Kirra Quarrie</t>
  </si>
  <si>
    <t>Nik Sharma</t>
  </si>
  <si>
    <t>Tenley Feinberg</t>
  </si>
  <si>
    <t>Jeffrey Lee</t>
  </si>
  <si>
    <t>Dave Lo</t>
  </si>
  <si>
    <t>SP, CF</t>
  </si>
  <si>
    <t>Amber Sonka</t>
  </si>
  <si>
    <t>3(13)</t>
  </si>
  <si>
    <t>Texans 107</t>
  </si>
  <si>
    <t>Texans 106</t>
  </si>
  <si>
    <t>Texans 105</t>
  </si>
  <si>
    <t>Alec Maskiewicz</t>
  </si>
  <si>
    <t>Texans 104</t>
  </si>
  <si>
    <t>Texans 103</t>
  </si>
  <si>
    <t>Nima Chatlani</t>
  </si>
  <si>
    <t>Texans 102</t>
  </si>
  <si>
    <t>Texans 101</t>
  </si>
  <si>
    <t>6(3)</t>
  </si>
  <si>
    <t>Texans 109</t>
  </si>
  <si>
    <t>Texans 108</t>
  </si>
  <si>
    <t xml:space="preserve">Speaker Points </t>
  </si>
  <si>
    <t>Michaela Gacnik</t>
  </si>
  <si>
    <t>Sophia Lyakhova</t>
  </si>
  <si>
    <t>Texans 110</t>
  </si>
  <si>
    <t>Torrey Pines</t>
  </si>
  <si>
    <t>Texans 115</t>
  </si>
  <si>
    <t>Texans 112</t>
  </si>
  <si>
    <t>Joel  Bowser</t>
  </si>
  <si>
    <t>Texans 111</t>
  </si>
  <si>
    <t>Texans 114</t>
  </si>
  <si>
    <t>Texans 113</t>
  </si>
  <si>
    <t>Ashley  Burch</t>
  </si>
  <si>
    <t>Round 1</t>
  </si>
  <si>
    <t>TIE BREAKERS</t>
  </si>
  <si>
    <t>Tie Breaker</t>
  </si>
  <si>
    <t>Liberty Charter High School</t>
  </si>
  <si>
    <t>Erin Jacobson</t>
  </si>
  <si>
    <t>Vinny Amaral</t>
  </si>
  <si>
    <t>Kelsea Critin</t>
  </si>
  <si>
    <t xml:space="preserve">Doreen  Govari </t>
  </si>
  <si>
    <t>Liberty Charter</t>
  </si>
  <si>
    <t>Luiza Coelho</t>
  </si>
  <si>
    <t>Total Wins</t>
  </si>
  <si>
    <t>Ashwin Rao</t>
  </si>
  <si>
    <t xml:space="preserve">Santa Fe Christian </t>
  </si>
  <si>
    <t>Eric Chen</t>
  </si>
  <si>
    <t>Pavan Muddukrishna</t>
  </si>
  <si>
    <t>Logan  Foster</t>
  </si>
  <si>
    <t>Jun Hee Kim</t>
  </si>
  <si>
    <t>Lindsey Kaiser</t>
  </si>
  <si>
    <t>49ers</t>
  </si>
  <si>
    <t>Ravens 101</t>
  </si>
  <si>
    <t>Varsity Parli</t>
  </si>
  <si>
    <t>Round 3</t>
  </si>
  <si>
    <t>Round 2</t>
  </si>
  <si>
    <t>TW</t>
  </si>
  <si>
    <t>Round 4</t>
  </si>
  <si>
    <t>Mt. Carmel</t>
  </si>
  <si>
    <t>Garrett Solberg</t>
  </si>
  <si>
    <t>La Costa Canyon High School</t>
  </si>
  <si>
    <t>Mission Vista High School</t>
  </si>
  <si>
    <t>Ewan Callender</t>
  </si>
  <si>
    <t>Code</t>
  </si>
  <si>
    <t>Elayna Northrup</t>
  </si>
  <si>
    <t>Priscilla Ibrahim</t>
  </si>
  <si>
    <t>Total Speaker Pts.</t>
  </si>
  <si>
    <t>Katie Downing</t>
  </si>
  <si>
    <t>Joseph Swit</t>
  </si>
  <si>
    <t>Harrison Roth</t>
  </si>
  <si>
    <t>Naomi Orosz</t>
  </si>
  <si>
    <t>Abigail Diamse</t>
  </si>
  <si>
    <t>Ajay Nathan</t>
  </si>
  <si>
    <t>Ryan  Digilio</t>
  </si>
  <si>
    <t>Jeff O'Brien</t>
  </si>
  <si>
    <t>Andrew Kenney</t>
  </si>
  <si>
    <t>Carter Keeling</t>
  </si>
  <si>
    <t>Athena  Bender</t>
  </si>
  <si>
    <t>Drew Karson</t>
  </si>
  <si>
    <t>Abhi Nathan</t>
  </si>
  <si>
    <t>Imani Dawson</t>
  </si>
  <si>
    <t>Amanda benton</t>
  </si>
  <si>
    <t>Wins</t>
  </si>
  <si>
    <t>Opponent's Record</t>
  </si>
  <si>
    <t>SDA</t>
  </si>
  <si>
    <t>Jarrett Loke</t>
  </si>
  <si>
    <t>Chase Boisjolie</t>
  </si>
  <si>
    <t>Justin Oetting</t>
  </si>
  <si>
    <t>Katie Bradshaw</t>
  </si>
  <si>
    <t>Speaker Points</t>
  </si>
  <si>
    <t>DROPPED 9/14/2012</t>
  </si>
  <si>
    <t>Speaker points</t>
  </si>
  <si>
    <t>Ryan  Sabin</t>
  </si>
  <si>
    <t>phoebe stewart</t>
  </si>
  <si>
    <t>Andrew Allan</t>
  </si>
  <si>
    <t>Helix Charter High School</t>
  </si>
  <si>
    <t>Varun Bhave</t>
  </si>
  <si>
    <t xml:space="preserve">Varsity Policy </t>
  </si>
  <si>
    <t>Torrey Pines High School</t>
  </si>
  <si>
    <t>Max Lane</t>
  </si>
  <si>
    <t>Nicole Timofeevski</t>
  </si>
  <si>
    <t xml:space="preserve">Varsity LD </t>
  </si>
  <si>
    <t>Jared Urick</t>
  </si>
  <si>
    <t>Terry Kim</t>
  </si>
  <si>
    <t>Ryan Crawford</t>
  </si>
  <si>
    <t>Ekta Gujral</t>
  </si>
  <si>
    <t>7(9)</t>
  </si>
  <si>
    <t>Sujay Singh</t>
  </si>
  <si>
    <t>Mike Armas</t>
  </si>
  <si>
    <t>Mission Vista</t>
  </si>
  <si>
    <t>Vikings 103</t>
  </si>
  <si>
    <t>Vikings 102</t>
  </si>
  <si>
    <t>Vikings 101</t>
  </si>
  <si>
    <t>Jerry Jin</t>
  </si>
  <si>
    <t>Michael Johnson</t>
  </si>
  <si>
    <t>Davin Curtis</t>
  </si>
  <si>
    <t>Kathryn  Semerau</t>
  </si>
  <si>
    <t>Varsity Pub.-Forum</t>
  </si>
  <si>
    <t>Alexander Mariscal</t>
  </si>
  <si>
    <t>Tera Cafro</t>
  </si>
  <si>
    <t>Brandon Noyes</t>
  </si>
  <si>
    <t>Loss</t>
  </si>
  <si>
    <t>Austin Mursinna</t>
  </si>
  <si>
    <t>Del Norte High School</t>
  </si>
  <si>
    <t>Blair Rohring</t>
  </si>
  <si>
    <t>DROP</t>
  </si>
  <si>
    <t>Sandi Holstein</t>
  </si>
  <si>
    <t>SP</t>
  </si>
  <si>
    <t>Kevin Krotz</t>
  </si>
  <si>
    <t>Fabian Perez</t>
  </si>
  <si>
    <t>Elyse Oheill</t>
  </si>
  <si>
    <t>Soley Holt</t>
  </si>
  <si>
    <t>Katelynn babb</t>
  </si>
  <si>
    <t>Amy Wanningen</t>
  </si>
  <si>
    <t xml:space="preserve">Varsity Parli </t>
  </si>
  <si>
    <t>Camille Otillio</t>
  </si>
  <si>
    <t>9(7)</t>
  </si>
  <si>
    <t>Browns 104</t>
  </si>
  <si>
    <t>Browns 105</t>
  </si>
  <si>
    <t>Browns 102</t>
  </si>
  <si>
    <t>Browns 103</t>
  </si>
  <si>
    <t>Browns 108</t>
  </si>
  <si>
    <t>Browns 109</t>
  </si>
  <si>
    <t>Browns 106</t>
  </si>
  <si>
    <t>Browns 107</t>
  </si>
  <si>
    <t>Bonita Vista High School</t>
  </si>
  <si>
    <t>49er 118</t>
  </si>
  <si>
    <t>Chargers 129</t>
  </si>
  <si>
    <t>Mary  sellers</t>
  </si>
  <si>
    <t>Chargers 128</t>
  </si>
  <si>
    <t>Ciaran Gallagher</t>
  </si>
  <si>
    <t>Chargers 127</t>
  </si>
  <si>
    <t>Chargers 126</t>
  </si>
  <si>
    <t>Chargers 125</t>
  </si>
  <si>
    <t>Tie Break At</t>
  </si>
  <si>
    <t>Chargers 124</t>
  </si>
  <si>
    <t>Chargers 123</t>
  </si>
  <si>
    <t>Chargers 122</t>
  </si>
  <si>
    <t>Praj Iyer</t>
  </si>
  <si>
    <t>Chargers 121</t>
  </si>
  <si>
    <t>Keenan Rodewald</t>
  </si>
  <si>
    <t>Chargers 120</t>
  </si>
  <si>
    <t>Browns 101</t>
  </si>
  <si>
    <t>Colin Burnett</t>
  </si>
  <si>
    <t>Aubrey  Schafer</t>
  </si>
  <si>
    <t>Eagles 101</t>
  </si>
  <si>
    <t>Eagles 102</t>
  </si>
  <si>
    <t>Eagles 103</t>
  </si>
  <si>
    <t>Eagles 104</t>
  </si>
  <si>
    <t>Eagles 105</t>
  </si>
  <si>
    <t>Eagles 106</t>
  </si>
  <si>
    <t>Eagles 107</t>
  </si>
  <si>
    <t>Eagles 108</t>
  </si>
  <si>
    <t>Francis Parker</t>
  </si>
  <si>
    <t>Eagles 109</t>
  </si>
  <si>
    <t>Chad McVeigh</t>
  </si>
  <si>
    <t>Jenna Soenksen</t>
  </si>
  <si>
    <t>Chargers 118</t>
  </si>
  <si>
    <t>Tyler Simpson</t>
  </si>
  <si>
    <t>Chargers 117</t>
  </si>
  <si>
    <t>Varsity Policy</t>
  </si>
  <si>
    <t>Chargers 119</t>
  </si>
  <si>
    <t>Chargers 114</t>
  </si>
  <si>
    <t>Chargers 113</t>
  </si>
  <si>
    <t>Chargers 116</t>
  </si>
  <si>
    <t>Chargers 115</t>
  </si>
  <si>
    <t>Lions 102</t>
  </si>
  <si>
    <t>Chargers 110</t>
  </si>
  <si>
    <t>Lions 103</t>
  </si>
  <si>
    <t>Chargers 112</t>
  </si>
  <si>
    <t>Lions 101</t>
  </si>
  <si>
    <t>Cooper Wood</t>
  </si>
  <si>
    <t>Chargers 111</t>
  </si>
  <si>
    <t>Lions 104</t>
  </si>
  <si>
    <t>Eagles 110</t>
  </si>
  <si>
    <t>Matt Moran</t>
  </si>
  <si>
    <t>Sarah Lutz</t>
  </si>
  <si>
    <t>Gabrielle Gregg</t>
  </si>
  <si>
    <t>Joshua Lee</t>
  </si>
  <si>
    <t>Jacqueline  DeSantis</t>
  </si>
  <si>
    <t>Sahara  Hines</t>
  </si>
  <si>
    <t>Theresa Hoang</t>
  </si>
  <si>
    <t>Lorenzo Rocca</t>
  </si>
  <si>
    <t>Tie-Breakers</t>
  </si>
  <si>
    <t xml:space="preserve">Josh  Helali </t>
  </si>
  <si>
    <t>Austin Ryan</t>
  </si>
  <si>
    <t>Ravens</t>
  </si>
  <si>
    <t>Stephanie Yuan</t>
  </si>
  <si>
    <t>Angelo Shoree</t>
  </si>
  <si>
    <t>Jets 103</t>
  </si>
  <si>
    <t>Jack Coyle</t>
  </si>
  <si>
    <t>Jets 104</t>
  </si>
  <si>
    <t>Jets 101</t>
  </si>
  <si>
    <t>Jets 102</t>
  </si>
  <si>
    <t>Jets 108</t>
  </si>
  <si>
    <t xml:space="preserve">Eagles 124 </t>
  </si>
  <si>
    <t>Jets 107</t>
  </si>
  <si>
    <t>Ashley Mendivil</t>
  </si>
  <si>
    <t>Jets 106</t>
  </si>
  <si>
    <t>Jets 105</t>
  </si>
  <si>
    <t>Jets 109</t>
  </si>
  <si>
    <t>Chargers 130</t>
  </si>
  <si>
    <t>Jets</t>
  </si>
  <si>
    <t>49ers 130</t>
  </si>
  <si>
    <t>Dean Lockwood</t>
  </si>
  <si>
    <t>Sabrina  Gonzalez</t>
  </si>
  <si>
    <t>Kaden Crumly</t>
  </si>
  <si>
    <t>Cameron Connelly</t>
  </si>
  <si>
    <t>Erin danzer</t>
  </si>
  <si>
    <t>49ers 131</t>
  </si>
  <si>
    <t>49ers 132</t>
  </si>
  <si>
    <t>Justin Shin</t>
  </si>
  <si>
    <t>Brennan Carruthers</t>
  </si>
  <si>
    <t>School</t>
  </si>
  <si>
    <t>Jennifer  Nugent</t>
  </si>
  <si>
    <t>Santa Fe Christian Schools</t>
  </si>
  <si>
    <t>Sylvia Montijo</t>
  </si>
  <si>
    <t>49ers 126</t>
  </si>
  <si>
    <t>Maya  Matais</t>
  </si>
  <si>
    <t>49ers 127</t>
  </si>
  <si>
    <t>49ers 124</t>
  </si>
  <si>
    <t>49ers 125</t>
  </si>
  <si>
    <t>49ers 122</t>
  </si>
  <si>
    <t>49ers 123</t>
  </si>
  <si>
    <t>Ansel Le</t>
  </si>
  <si>
    <t>49ers 120</t>
  </si>
  <si>
    <t>49ers 121</t>
  </si>
  <si>
    <t>Jason Oliver</t>
  </si>
  <si>
    <t>Novice Policy</t>
  </si>
  <si>
    <t>49ers 128</t>
  </si>
  <si>
    <t>49ers 129</t>
  </si>
  <si>
    <t>Riley Murphy</t>
  </si>
  <si>
    <t>Eagles 119</t>
  </si>
  <si>
    <t>Eagles 118</t>
  </si>
  <si>
    <t>Eagles 117</t>
  </si>
  <si>
    <t>Eagles 116</t>
  </si>
  <si>
    <t>charlie Bartley</t>
  </si>
  <si>
    <t>Eagles 115</t>
  </si>
  <si>
    <t>Jared  Holguin</t>
  </si>
  <si>
    <t>Eagles 114</t>
  </si>
  <si>
    <t>Eagles 113</t>
  </si>
  <si>
    <t>Kira  Gaby</t>
  </si>
  <si>
    <t>Eric  Cantu</t>
  </si>
  <si>
    <t>Tyler Leigh</t>
  </si>
  <si>
    <t>Eagles 112</t>
  </si>
  <si>
    <t>Eagles 111</t>
  </si>
  <si>
    <t>Eagles 120</t>
  </si>
  <si>
    <t>Eagles 121</t>
  </si>
  <si>
    <t>49ers 112</t>
  </si>
  <si>
    <t>49ers 113</t>
  </si>
  <si>
    <t>Calvin Borechures</t>
  </si>
  <si>
    <t>Chargers 101</t>
  </si>
  <si>
    <t>49ers 114</t>
  </si>
  <si>
    <t>49ers 115</t>
  </si>
  <si>
    <t>Colin Duff</t>
  </si>
  <si>
    <t>Casey Galleher</t>
  </si>
  <si>
    <t>49ers 116</t>
  </si>
  <si>
    <t>Chargers 104</t>
  </si>
  <si>
    <t>49ers 117</t>
  </si>
  <si>
    <t>Chargers 105</t>
  </si>
  <si>
    <t>Jacob Goldshlag</t>
  </si>
  <si>
    <t>Chargers 102</t>
  </si>
  <si>
    <t>49ers 119</t>
  </si>
  <si>
    <t>Chargers 103</t>
  </si>
  <si>
    <t>Chargers 108</t>
  </si>
  <si>
    <t>Emma Ling</t>
  </si>
  <si>
    <t>Chargers 109</t>
  </si>
  <si>
    <t>Sarah Dykshorn</t>
  </si>
  <si>
    <t>Chargers 106</t>
  </si>
  <si>
    <t>Chargers 107</t>
  </si>
  <si>
    <t>0(16)</t>
  </si>
  <si>
    <t>Ruoyu Wang</t>
  </si>
  <si>
    <t>Cody Pan</t>
  </si>
  <si>
    <t>Lions</t>
  </si>
  <si>
    <t>Devin Helle</t>
  </si>
  <si>
    <t>Novice Parli</t>
  </si>
  <si>
    <t>Eagles 123</t>
  </si>
  <si>
    <t>Eagles 122</t>
  </si>
  <si>
    <t>Browns 110</t>
  </si>
  <si>
    <t>Browns 111</t>
  </si>
  <si>
    <t>5(4)</t>
  </si>
  <si>
    <t>Rebecca Lim</t>
  </si>
  <si>
    <t>Vikings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</si>
</sst>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8761D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AA84F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 applyAlignment="1">
      <alignment wrapText="1"/>
    </xf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1" fillId="3" borderId="0" xfId="0" applyNumberFormat="1" applyFont="1" applyFill="1" applyAlignment="1">
      <alignment wrapText="1"/>
    </xf>
    <xf numFmtId="0" fontId="1" fillId="4" borderId="0" xfId="0" applyNumberFormat="1" applyFont="1" applyFill="1" applyAlignment="1">
      <alignment wrapText="1"/>
    </xf>
    <xf numFmtId="0" fontId="1" fillId="5" borderId="0" xfId="0" applyNumberFormat="1" applyFont="1" applyFill="1" applyAlignment="1">
      <alignment wrapText="1"/>
    </xf>
    <xf numFmtId="0" fontId="1" fillId="6" borderId="0" xfId="0" applyNumberFormat="1" applyFont="1" applyFill="1" applyAlignment="1">
      <alignment wrapText="1"/>
    </xf>
    <xf numFmtId="0" fontId="1" fillId="7" borderId="0" xfId="0" applyNumberFormat="1" applyFont="1" applyFill="1" applyAlignment="1">
      <alignment wrapText="1"/>
    </xf>
    <xf numFmtId="0" fontId="1" fillId="8" borderId="0" xfId="0" applyNumberFormat="1" applyFont="1" applyFill="1" applyAlignment="1">
      <alignment wrapText="1"/>
    </xf>
    <xf numFmtId="0" fontId="4" fillId="2" borderId="0" xfId="0" applyNumberFormat="1" applyFont="1" applyFill="1" applyAlignment="1">
      <alignment wrapText="1"/>
    </xf>
    <xf numFmtId="0" fontId="4" fillId="0" borderId="0" xfId="0" applyNumberFormat="1" applyFont="1" applyFill="1" applyAlignment="1">
      <alignment wrapText="1"/>
    </xf>
    <xf numFmtId="0" fontId="4" fillId="9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9" borderId="0" xfId="0" applyNumberFormat="1" applyFont="1" applyFill="1" applyAlignment="1">
      <alignment wrapText="1"/>
    </xf>
    <xf numFmtId="0" fontId="0" fillId="4" borderId="0" xfId="0" applyNumberFormat="1" applyFont="1" applyFill="1" applyAlignment="1">
      <alignment wrapText="1"/>
    </xf>
    <xf numFmtId="0" fontId="0" fillId="3" borderId="0" xfId="0" applyNumberFormat="1" applyFont="1" applyFill="1" applyAlignment="1">
      <alignment wrapText="1"/>
    </xf>
    <xf numFmtId="0" fontId="0" fillId="10" borderId="0" xfId="0" applyNumberFormat="1" applyFont="1" applyFill="1" applyAlignment="1">
      <alignment wrapText="1"/>
    </xf>
    <xf numFmtId="0" fontId="0" fillId="5" borderId="0" xfId="0" applyNumberFormat="1" applyFont="1" applyFill="1" applyAlignment="1">
      <alignment wrapText="1"/>
    </xf>
    <xf numFmtId="0" fontId="0" fillId="6" borderId="0" xfId="0" applyNumberFormat="1" applyFont="1" applyFill="1" applyAlignment="1">
      <alignment wrapText="1"/>
    </xf>
    <xf numFmtId="0" fontId="0" fillId="8" borderId="0" xfId="0" applyNumberFormat="1" applyFont="1" applyFill="1" applyAlignment="1">
      <alignment wrapText="1"/>
    </xf>
    <xf numFmtId="0" fontId="2" fillId="6" borderId="0" xfId="0" applyNumberFormat="1" applyFont="1" applyFill="1" applyAlignment="1">
      <alignment wrapText="1"/>
    </xf>
    <xf numFmtId="0" fontId="3" fillId="5" borderId="0" xfId="0" applyNumberFormat="1" applyFont="1" applyFill="1" applyAlignment="1">
      <alignment wrapText="1"/>
    </xf>
    <xf numFmtId="49" fontId="3" fillId="5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wrapText="1"/>
    </xf>
    <xf numFmtId="0" fontId="3" fillId="4" borderId="0" xfId="0" applyNumberFormat="1" applyFont="1" applyFill="1" applyAlignment="1">
      <alignment wrapText="1"/>
    </xf>
    <xf numFmtId="0" fontId="3" fillId="3" borderId="0" xfId="0" applyNumberFormat="1" applyFont="1" applyFill="1" applyAlignment="1">
      <alignment wrapText="1"/>
    </xf>
    <xf numFmtId="0" fontId="3" fillId="10" borderId="0" xfId="0" applyNumberFormat="1" applyFont="1" applyFill="1" applyAlignment="1">
      <alignment wrapText="1"/>
    </xf>
    <xf numFmtId="0" fontId="3" fillId="8" borderId="0" xfId="0" applyNumberFormat="1" applyFont="1" applyFill="1" applyAlignment="1">
      <alignment wrapText="1"/>
    </xf>
    <xf numFmtId="0" fontId="3" fillId="9" borderId="0" xfId="0" applyNumberFormat="1" applyFont="1" applyFill="1" applyAlignment="1">
      <alignment wrapText="1"/>
    </xf>
    <xf numFmtId="0" fontId="3" fillId="2" borderId="0" xfId="0" applyNumberFormat="1" applyFont="1" applyFill="1" applyAlignment="1">
      <alignment wrapText="1"/>
    </xf>
  </cellXfs>
  <cellStyles count="6">
    <cellStyle name="Comma" xfId="4"/>
    <cellStyle name="Comma[0]" xfId="5"/>
    <cellStyle name="Currency" xfId="2"/>
    <cellStyle name="Currency[0]" xfId="3"/>
    <cellStyle name="Normal" xfId="0" builtinId="0"/>
    <cellStyle name="Percent" xfId="1"/>
  </cellStyles>
  <dxfs count="0"/>
  <tableStyles count="0" defaultPivotStyle="PivotStyleLight16"/>
  <colors>
    <indexedColors>
      <rgbColor rgb="00000000"/>
      <rgbColor rgb="00FFFFFF"/>
      <rgbColor rgb="00FF0000"/>
      <rgbColor rgb="00008000"/>
      <rgbColor rgb="000000FF"/>
      <rgbColor rgb="00FFFF00"/>
      <rgbColor rgb="00FF00FF"/>
      <rgbColor rgb="0000FFFF"/>
      <rgbColor rgb="00000000"/>
      <rgbColor rgb="006AA84F"/>
      <rgbColor rgb="0000FFFF"/>
      <rgbColor rgb="0000FF00"/>
      <rgbColor rgb="004A86E8"/>
      <rgbColor rgb="00FF9900"/>
      <rgbColor rgb="0038761D"/>
      <rgbColor rgb="00FF00FF"/>
      <rgbColor rgb="00FFFF00"/>
      <rgbColor rgb="00FF0000"/>
      <rgbColor rgb="00FF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workbookViewId="0"/>
  </sheetViews>
  <sheetFormatPr baseColWidth="10" defaultColWidth="17.1640625" defaultRowHeight="12.75" customHeight="1" x14ac:dyDescent="0"/>
  <cols>
    <col min="1" max="1" width="23.83203125" customWidth="1"/>
    <col min="2" max="2" width="17.1640625" customWidth="1"/>
    <col min="3" max="3" width="51.83203125" customWidth="1"/>
    <col min="4" max="20" width="17.1640625" customWidth="1"/>
  </cols>
  <sheetData>
    <row r="1" spans="1:20" ht="12">
      <c r="A1" s="1"/>
      <c r="B1" s="1"/>
      <c r="C1" s="2" t="s">
        <v>13</v>
      </c>
    </row>
    <row r="2" spans="1:20" ht="12">
      <c r="A2" s="3" t="s">
        <v>409</v>
      </c>
      <c r="B2" s="3" t="s">
        <v>239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2">
      <c r="A3" s="1" t="s">
        <v>90</v>
      </c>
      <c r="B3" s="1" t="s">
        <v>129</v>
      </c>
    </row>
    <row r="4" spans="1:20" ht="12">
      <c r="A4" s="1" t="s">
        <v>133</v>
      </c>
      <c r="B4" s="1" t="s">
        <v>227</v>
      </c>
    </row>
    <row r="5" spans="1:20" ht="12">
      <c r="A5" s="1" t="s">
        <v>26</v>
      </c>
      <c r="B5" s="1" t="s">
        <v>136</v>
      </c>
    </row>
    <row r="6" spans="1:20" ht="12">
      <c r="A6" s="1" t="s">
        <v>89</v>
      </c>
      <c r="B6" s="1" t="s">
        <v>469</v>
      </c>
    </row>
    <row r="7" spans="1:20" ht="12">
      <c r="A7" s="1" t="s">
        <v>349</v>
      </c>
      <c r="B7" s="1" t="s">
        <v>382</v>
      </c>
    </row>
    <row r="8" spans="1:20" ht="12">
      <c r="A8" s="1" t="s">
        <v>156</v>
      </c>
      <c r="B8" s="1" t="s">
        <v>50</v>
      </c>
    </row>
    <row r="9" spans="1:20" ht="12">
      <c r="A9" s="1" t="s">
        <v>120</v>
      </c>
      <c r="B9" s="1" t="s">
        <v>27</v>
      </c>
    </row>
    <row r="10" spans="1:20" ht="12">
      <c r="A10" s="1" t="s">
        <v>217</v>
      </c>
      <c r="B10" s="1" t="s">
        <v>478</v>
      </c>
    </row>
    <row r="11" spans="1:20" ht="12">
      <c r="A11" s="1" t="s">
        <v>285</v>
      </c>
      <c r="B11" s="1" t="s">
        <v>398</v>
      </c>
    </row>
    <row r="12" spans="1:20" ht="12">
      <c r="A12" s="1" t="s">
        <v>234</v>
      </c>
      <c r="B12" s="1" t="s">
        <v>176</v>
      </c>
    </row>
    <row r="13" spans="1:20" ht="12">
      <c r="A13" s="1" t="s">
        <v>260</v>
      </c>
      <c r="B13" s="1" t="s">
        <v>17</v>
      </c>
    </row>
    <row r="14" spans="1:20" ht="12">
      <c r="A14" s="4" t="s">
        <v>221</v>
      </c>
      <c r="B14" s="4" t="s">
        <v>11</v>
      </c>
      <c r="C14" s="5" t="s">
        <v>266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12">
      <c r="A15" s="1" t="s">
        <v>201</v>
      </c>
      <c r="B15" s="1" t="s">
        <v>123</v>
      </c>
    </row>
    <row r="16" spans="1:20" ht="12">
      <c r="A16" s="1"/>
      <c r="B16" s="1"/>
    </row>
    <row r="17" spans="1:20" ht="12">
      <c r="A17" s="1"/>
      <c r="B17" s="1"/>
    </row>
    <row r="18" spans="1:20" ht="12">
      <c r="A18" s="6" t="s">
        <v>277</v>
      </c>
      <c r="B18" s="1"/>
    </row>
    <row r="19" spans="1:20" ht="12">
      <c r="A19" s="7" t="s">
        <v>21</v>
      </c>
      <c r="B19" s="1"/>
    </row>
    <row r="20" spans="1:20" ht="12">
      <c r="A20" s="8" t="s">
        <v>273</v>
      </c>
      <c r="B20" s="1"/>
    </row>
    <row r="21" spans="1:20" ht="12">
      <c r="A21" s="9" t="s">
        <v>132</v>
      </c>
      <c r="B21" s="1"/>
    </row>
    <row r="22" spans="1:20" ht="12">
      <c r="A22" s="10" t="s">
        <v>310</v>
      </c>
      <c r="B22" s="1"/>
    </row>
    <row r="23" spans="1:20" ht="12">
      <c r="A23" s="11" t="s">
        <v>40</v>
      </c>
      <c r="B23" s="1"/>
    </row>
    <row r="24" spans="1:20" ht="12">
      <c r="A24" s="12" t="s">
        <v>58</v>
      </c>
      <c r="B24" s="13"/>
    </row>
    <row r="25" spans="1:20" ht="12">
      <c r="A25" s="14" t="s">
        <v>71</v>
      </c>
      <c r="B25" s="13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/>
  </sheetViews>
  <sheetFormatPr baseColWidth="10" defaultColWidth="17.1640625" defaultRowHeight="12.75" customHeight="1" x14ac:dyDescent="0"/>
  <cols>
    <col min="1" max="1" width="17.1640625" customWidth="1"/>
    <col min="2" max="11" width="8.5" customWidth="1"/>
    <col min="12" max="12" width="11.1640625" customWidth="1"/>
    <col min="13" max="13" width="9.5" customWidth="1"/>
    <col min="14" max="14" width="8.5" customWidth="1"/>
    <col min="15" max="15" width="10.6640625" customWidth="1"/>
    <col min="16" max="26" width="17.1640625" customWidth="1"/>
  </cols>
  <sheetData>
    <row r="1" spans="1:26" ht="36">
      <c r="A1" s="32" t="s">
        <v>239</v>
      </c>
      <c r="B1" s="32" t="s">
        <v>209</v>
      </c>
      <c r="C1" s="32" t="s">
        <v>265</v>
      </c>
      <c r="D1" s="32" t="s">
        <v>231</v>
      </c>
      <c r="E1" s="32" t="s">
        <v>265</v>
      </c>
      <c r="F1" s="32" t="s">
        <v>230</v>
      </c>
      <c r="G1" s="32" t="s">
        <v>197</v>
      </c>
      <c r="H1" s="32" t="s">
        <v>233</v>
      </c>
      <c r="I1" s="32" t="s">
        <v>265</v>
      </c>
      <c r="J1" s="32" t="s">
        <v>258</v>
      </c>
      <c r="K1" s="32" t="s">
        <v>297</v>
      </c>
      <c r="L1" s="32" t="s">
        <v>259</v>
      </c>
      <c r="M1" s="32" t="s">
        <v>242</v>
      </c>
      <c r="N1" s="32" t="s">
        <v>35</v>
      </c>
      <c r="O1" s="32" t="s">
        <v>379</v>
      </c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2">
      <c r="A2" s="15" t="s">
        <v>107</v>
      </c>
      <c r="B2" s="15" t="s">
        <v>31</v>
      </c>
      <c r="C2" s="15">
        <v>28</v>
      </c>
      <c r="D2" s="15" t="s">
        <v>31</v>
      </c>
      <c r="E2" s="15">
        <v>30</v>
      </c>
      <c r="F2" s="15" t="s">
        <v>31</v>
      </c>
      <c r="G2" s="15">
        <v>28</v>
      </c>
      <c r="H2" s="15" t="s">
        <v>31</v>
      </c>
      <c r="I2" s="15">
        <v>29</v>
      </c>
      <c r="J2" s="15">
        <v>4</v>
      </c>
      <c r="K2" s="15">
        <v>0</v>
      </c>
      <c r="L2" s="15" t="s">
        <v>282</v>
      </c>
      <c r="M2" s="15">
        <f t="shared" ref="M2:M17" si="0">SUM((((C2+E2)+G2)+I2))</f>
        <v>115</v>
      </c>
      <c r="N2" s="15">
        <v>1</v>
      </c>
    </row>
    <row r="3" spans="1:26" ht="12">
      <c r="A3" s="15" t="s">
        <v>413</v>
      </c>
      <c r="B3" s="15" t="s">
        <v>31</v>
      </c>
      <c r="C3" s="15">
        <v>29</v>
      </c>
      <c r="D3" s="15" t="s">
        <v>31</v>
      </c>
      <c r="E3" s="15">
        <v>28</v>
      </c>
      <c r="F3" s="15" t="s">
        <v>31</v>
      </c>
      <c r="G3" s="15">
        <v>29</v>
      </c>
      <c r="H3" s="15" t="s">
        <v>31</v>
      </c>
      <c r="I3" s="15">
        <v>28</v>
      </c>
      <c r="J3" s="15">
        <v>4</v>
      </c>
      <c r="K3" s="15">
        <v>0</v>
      </c>
      <c r="L3" s="15" t="s">
        <v>60</v>
      </c>
      <c r="M3" s="15">
        <f t="shared" si="0"/>
        <v>114</v>
      </c>
      <c r="N3" s="15">
        <v>2</v>
      </c>
      <c r="O3" s="15" t="s">
        <v>144</v>
      </c>
    </row>
    <row r="4" spans="1:26" ht="12">
      <c r="A4" s="15" t="s">
        <v>405</v>
      </c>
      <c r="B4" s="15" t="s">
        <v>31</v>
      </c>
      <c r="C4" s="15">
        <v>29</v>
      </c>
      <c r="D4" s="15" t="s">
        <v>31</v>
      </c>
      <c r="E4" s="15">
        <v>28</v>
      </c>
      <c r="F4" s="15" t="s">
        <v>31</v>
      </c>
      <c r="G4" s="15">
        <v>29</v>
      </c>
      <c r="H4" s="15" t="s">
        <v>31</v>
      </c>
      <c r="I4" s="15">
        <v>29</v>
      </c>
      <c r="J4" s="15">
        <v>4</v>
      </c>
      <c r="K4" s="15">
        <v>0</v>
      </c>
      <c r="L4" s="15" t="s">
        <v>466</v>
      </c>
      <c r="M4" s="15">
        <f t="shared" si="0"/>
        <v>115</v>
      </c>
      <c r="N4" s="15">
        <v>3</v>
      </c>
      <c r="O4" s="15" t="s">
        <v>144</v>
      </c>
    </row>
    <row r="5" spans="1:26" ht="12">
      <c r="A5" s="15" t="s">
        <v>417</v>
      </c>
      <c r="B5" s="15" t="s">
        <v>31</v>
      </c>
      <c r="C5" s="15">
        <v>29</v>
      </c>
      <c r="D5" s="15" t="s">
        <v>31</v>
      </c>
      <c r="E5" s="15">
        <v>29</v>
      </c>
      <c r="F5" s="15" t="s">
        <v>31</v>
      </c>
      <c r="G5" s="15">
        <v>29</v>
      </c>
      <c r="H5" s="15" t="s">
        <v>28</v>
      </c>
      <c r="I5" s="15">
        <v>29</v>
      </c>
      <c r="J5" s="15">
        <v>3</v>
      </c>
      <c r="K5" s="15">
        <v>1</v>
      </c>
      <c r="L5" s="15" t="s">
        <v>312</v>
      </c>
      <c r="M5" s="15">
        <f t="shared" si="0"/>
        <v>116</v>
      </c>
      <c r="N5" s="15">
        <v>4</v>
      </c>
    </row>
    <row r="6" spans="1:26" ht="12">
      <c r="A6" s="15" t="s">
        <v>318</v>
      </c>
      <c r="B6" s="15" t="s">
        <v>31</v>
      </c>
      <c r="C6" s="15">
        <v>27</v>
      </c>
      <c r="D6" s="15" t="s">
        <v>31</v>
      </c>
      <c r="E6" s="15">
        <v>27</v>
      </c>
      <c r="F6" s="15" t="s">
        <v>28</v>
      </c>
      <c r="G6" s="15">
        <v>29</v>
      </c>
      <c r="H6" s="15" t="s">
        <v>31</v>
      </c>
      <c r="I6" s="15">
        <v>29</v>
      </c>
      <c r="J6" s="15">
        <v>3</v>
      </c>
      <c r="K6" s="15">
        <v>1</v>
      </c>
      <c r="L6" s="15" t="s">
        <v>312</v>
      </c>
      <c r="M6" s="15">
        <f t="shared" si="0"/>
        <v>112</v>
      </c>
      <c r="N6" s="15">
        <v>5</v>
      </c>
      <c r="O6" s="15" t="s">
        <v>154</v>
      </c>
    </row>
    <row r="7" spans="1:26" ht="12">
      <c r="A7" s="15" t="s">
        <v>426</v>
      </c>
      <c r="B7" s="15" t="s">
        <v>28</v>
      </c>
      <c r="C7" s="15">
        <v>25</v>
      </c>
      <c r="D7" s="15" t="s">
        <v>31</v>
      </c>
      <c r="E7" s="15">
        <v>26</v>
      </c>
      <c r="F7" s="15" t="s">
        <v>31</v>
      </c>
      <c r="G7" s="15">
        <v>28</v>
      </c>
      <c r="H7" s="15" t="s">
        <v>31</v>
      </c>
      <c r="I7" s="15">
        <v>28</v>
      </c>
      <c r="J7" s="15">
        <v>3</v>
      </c>
      <c r="K7" s="15">
        <v>1</v>
      </c>
      <c r="L7" s="15" t="s">
        <v>282</v>
      </c>
      <c r="M7" s="15">
        <f t="shared" si="0"/>
        <v>107</v>
      </c>
      <c r="N7" s="15">
        <v>6</v>
      </c>
    </row>
    <row r="8" spans="1:26" ht="12">
      <c r="A8" s="15" t="s">
        <v>369</v>
      </c>
      <c r="B8" s="15" t="s">
        <v>31</v>
      </c>
      <c r="C8" s="15">
        <v>29</v>
      </c>
      <c r="D8" s="15" t="s">
        <v>28</v>
      </c>
      <c r="E8" s="15">
        <v>26</v>
      </c>
      <c r="F8" s="15" t="s">
        <v>31</v>
      </c>
      <c r="G8" s="15">
        <v>28</v>
      </c>
      <c r="H8" s="15" t="s">
        <v>31</v>
      </c>
      <c r="I8" s="15">
        <v>30</v>
      </c>
      <c r="J8" s="15">
        <v>3</v>
      </c>
      <c r="K8" s="15">
        <v>1</v>
      </c>
      <c r="L8" s="15" t="s">
        <v>109</v>
      </c>
      <c r="M8" s="15">
        <f t="shared" si="0"/>
        <v>113</v>
      </c>
      <c r="N8" s="15">
        <v>7</v>
      </c>
      <c r="O8" s="15" t="s">
        <v>144</v>
      </c>
    </row>
    <row r="9" spans="1:26" ht="12">
      <c r="A9" s="15" t="s">
        <v>425</v>
      </c>
      <c r="B9" s="15" t="s">
        <v>28</v>
      </c>
      <c r="C9" s="15">
        <v>26</v>
      </c>
      <c r="D9" s="15" t="s">
        <v>31</v>
      </c>
      <c r="E9" s="15">
        <v>28</v>
      </c>
      <c r="F9" s="15" t="s">
        <v>31</v>
      </c>
      <c r="G9" s="15">
        <v>29</v>
      </c>
      <c r="H9" s="15" t="s">
        <v>31</v>
      </c>
      <c r="I9" s="15">
        <v>29</v>
      </c>
      <c r="J9" s="15">
        <v>3</v>
      </c>
      <c r="K9" s="15">
        <v>1</v>
      </c>
      <c r="L9" s="15" t="s">
        <v>184</v>
      </c>
      <c r="M9" s="15">
        <f t="shared" si="0"/>
        <v>112</v>
      </c>
      <c r="N9" s="15">
        <v>8</v>
      </c>
      <c r="O9" s="15" t="s">
        <v>144</v>
      </c>
    </row>
    <row r="10" spans="1:26" ht="12">
      <c r="A10" s="15" t="s">
        <v>399</v>
      </c>
      <c r="B10" s="15" t="s">
        <v>31</v>
      </c>
      <c r="C10" s="15">
        <v>30</v>
      </c>
      <c r="D10" s="15" t="s">
        <v>31</v>
      </c>
      <c r="E10" s="15">
        <v>28</v>
      </c>
      <c r="F10" s="15" t="s">
        <v>28</v>
      </c>
      <c r="G10" s="15">
        <v>27</v>
      </c>
      <c r="H10" s="15" t="s">
        <v>28</v>
      </c>
      <c r="I10" s="15">
        <v>28</v>
      </c>
      <c r="J10" s="15">
        <v>2</v>
      </c>
      <c r="K10" s="15">
        <v>2</v>
      </c>
      <c r="M10" s="15">
        <f t="shared" si="0"/>
        <v>113</v>
      </c>
    </row>
    <row r="11" spans="1:26" ht="12">
      <c r="A11" s="15" t="s">
        <v>320</v>
      </c>
      <c r="B11" s="15" t="s">
        <v>28</v>
      </c>
      <c r="C11" s="15">
        <v>27</v>
      </c>
      <c r="D11" s="15" t="s">
        <v>28</v>
      </c>
      <c r="E11" s="15">
        <v>26</v>
      </c>
      <c r="F11" s="15" t="s">
        <v>31</v>
      </c>
      <c r="G11" s="15">
        <v>28</v>
      </c>
      <c r="H11" s="15" t="s">
        <v>31</v>
      </c>
      <c r="I11" s="15">
        <v>29</v>
      </c>
      <c r="J11" s="15">
        <v>2</v>
      </c>
      <c r="K11" s="15">
        <v>2</v>
      </c>
      <c r="M11" s="15">
        <f t="shared" si="0"/>
        <v>110</v>
      </c>
    </row>
    <row r="12" spans="1:26" ht="12">
      <c r="A12" s="15" t="s">
        <v>415</v>
      </c>
      <c r="B12" s="15" t="s">
        <v>31</v>
      </c>
      <c r="C12" s="15">
        <v>29</v>
      </c>
      <c r="D12" s="15" t="s">
        <v>28</v>
      </c>
      <c r="E12" s="15">
        <v>26</v>
      </c>
      <c r="F12" s="15" t="s">
        <v>28</v>
      </c>
      <c r="G12" s="15">
        <v>26</v>
      </c>
      <c r="H12" s="15" t="s">
        <v>28</v>
      </c>
      <c r="I12" s="15">
        <v>28</v>
      </c>
      <c r="J12" s="15">
        <v>1</v>
      </c>
      <c r="K12" s="15">
        <v>3</v>
      </c>
      <c r="M12" s="15">
        <f t="shared" si="0"/>
        <v>109</v>
      </c>
    </row>
    <row r="13" spans="1:26" ht="12">
      <c r="A13" s="15" t="s">
        <v>364</v>
      </c>
      <c r="B13" s="15" t="s">
        <v>28</v>
      </c>
      <c r="C13" s="15">
        <v>28</v>
      </c>
      <c r="D13" s="15" t="s">
        <v>28</v>
      </c>
      <c r="E13" s="15">
        <v>27</v>
      </c>
      <c r="F13" s="15" t="s">
        <v>28</v>
      </c>
      <c r="G13" s="15">
        <v>27</v>
      </c>
      <c r="H13" s="15" t="s">
        <v>28</v>
      </c>
      <c r="I13" s="15">
        <v>28</v>
      </c>
      <c r="J13" s="15">
        <v>0</v>
      </c>
      <c r="K13" s="15">
        <v>4</v>
      </c>
      <c r="M13" s="15">
        <f t="shared" si="0"/>
        <v>110</v>
      </c>
    </row>
    <row r="14" spans="1:26" ht="12">
      <c r="A14" s="15" t="s">
        <v>406</v>
      </c>
      <c r="B14" s="15" t="s">
        <v>28</v>
      </c>
      <c r="C14" s="15">
        <v>28</v>
      </c>
      <c r="D14" s="15" t="s">
        <v>28</v>
      </c>
      <c r="E14" s="15">
        <v>27</v>
      </c>
      <c r="F14" s="15" t="s">
        <v>28</v>
      </c>
      <c r="G14" s="15">
        <v>27</v>
      </c>
      <c r="H14" s="15" t="s">
        <v>28</v>
      </c>
      <c r="I14" s="15">
        <v>27</v>
      </c>
      <c r="J14" s="15">
        <v>0</v>
      </c>
      <c r="K14" s="15">
        <v>4</v>
      </c>
      <c r="M14" s="15">
        <f t="shared" si="0"/>
        <v>109</v>
      </c>
    </row>
    <row r="15" spans="1:26" ht="12">
      <c r="A15" s="15" t="s">
        <v>474</v>
      </c>
      <c r="B15" s="15" t="s">
        <v>28</v>
      </c>
      <c r="C15" s="15">
        <v>26</v>
      </c>
      <c r="D15" s="15" t="s">
        <v>28</v>
      </c>
      <c r="E15" s="15">
        <v>27</v>
      </c>
      <c r="F15" s="15" t="s">
        <v>28</v>
      </c>
      <c r="G15" s="15">
        <v>27</v>
      </c>
      <c r="H15" s="15" t="s">
        <v>28</v>
      </c>
      <c r="I15" s="15">
        <v>27</v>
      </c>
      <c r="J15" s="15">
        <v>0</v>
      </c>
      <c r="K15" s="15">
        <v>4</v>
      </c>
      <c r="M15" s="15">
        <f t="shared" si="0"/>
        <v>107</v>
      </c>
    </row>
    <row r="16" spans="1:26" ht="12">
      <c r="A16" s="15" t="s">
        <v>475</v>
      </c>
      <c r="B16" s="15" t="s">
        <v>28</v>
      </c>
      <c r="C16" s="15">
        <v>25</v>
      </c>
      <c r="D16" s="15" t="s">
        <v>28</v>
      </c>
      <c r="E16" s="15">
        <v>27</v>
      </c>
      <c r="F16" s="15" t="s">
        <v>28</v>
      </c>
      <c r="G16" s="15">
        <v>27</v>
      </c>
      <c r="H16" s="15" t="s">
        <v>28</v>
      </c>
      <c r="I16" s="15">
        <v>26</v>
      </c>
      <c r="J16" s="15">
        <v>0</v>
      </c>
      <c r="K16" s="15">
        <v>4</v>
      </c>
      <c r="M16" s="15">
        <f t="shared" si="0"/>
        <v>105</v>
      </c>
    </row>
    <row r="17" spans="1:13" ht="12">
      <c r="A17" s="15" t="s">
        <v>317</v>
      </c>
      <c r="B17" s="15" t="s">
        <v>28</v>
      </c>
      <c r="C17" s="15">
        <v>26</v>
      </c>
      <c r="D17" s="15" t="s">
        <v>28</v>
      </c>
      <c r="E17" s="15">
        <v>25</v>
      </c>
      <c r="F17" s="15" t="s">
        <v>28</v>
      </c>
      <c r="G17" s="15">
        <v>26</v>
      </c>
      <c r="H17" s="15" t="s">
        <v>28</v>
      </c>
      <c r="I17" s="15">
        <v>27</v>
      </c>
      <c r="J17" s="15">
        <v>0</v>
      </c>
      <c r="K17" s="15">
        <v>4</v>
      </c>
      <c r="M17" s="15">
        <f t="shared" si="0"/>
        <v>104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4"/>
  <sheetViews>
    <sheetView workbookViewId="0"/>
  </sheetViews>
  <sheetFormatPr baseColWidth="10" defaultColWidth="17.1640625" defaultRowHeight="12.75" customHeight="1" x14ac:dyDescent="0"/>
  <cols>
    <col min="1" max="1" width="18.5" customWidth="1"/>
    <col min="2" max="2" width="18" customWidth="1"/>
    <col min="3" max="19" width="17.1640625" customWidth="1"/>
  </cols>
  <sheetData>
    <row r="1" spans="1:19" ht="12">
      <c r="A1" s="2" t="s">
        <v>409</v>
      </c>
      <c r="B1" s="2" t="s">
        <v>6</v>
      </c>
      <c r="C1" s="2" t="s">
        <v>6</v>
      </c>
      <c r="D1" s="2" t="s">
        <v>169</v>
      </c>
      <c r="E1" s="2" t="s">
        <v>239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4">
      <c r="A2" s="15" t="s">
        <v>321</v>
      </c>
      <c r="B2" s="15" t="s">
        <v>256</v>
      </c>
      <c r="D2" s="6" t="s">
        <v>149</v>
      </c>
      <c r="E2" s="15" t="s">
        <v>338</v>
      </c>
    </row>
    <row r="3" spans="1:19" ht="24">
      <c r="A3" s="15" t="s">
        <v>321</v>
      </c>
      <c r="B3" s="15" t="s">
        <v>294</v>
      </c>
      <c r="D3" s="6" t="s">
        <v>149</v>
      </c>
      <c r="E3" s="15" t="s">
        <v>315</v>
      </c>
    </row>
    <row r="4" spans="1:19" ht="24">
      <c r="A4" s="15" t="s">
        <v>321</v>
      </c>
      <c r="B4" s="15" t="s">
        <v>247</v>
      </c>
      <c r="C4" s="15" t="s">
        <v>73</v>
      </c>
      <c r="D4" s="16" t="s">
        <v>153</v>
      </c>
      <c r="E4" s="15" t="s">
        <v>316</v>
      </c>
    </row>
    <row r="5" spans="1:19" ht="24">
      <c r="A5" s="15" t="s">
        <v>321</v>
      </c>
      <c r="B5" s="15" t="s">
        <v>148</v>
      </c>
      <c r="C5" s="15" t="s">
        <v>114</v>
      </c>
      <c r="D5" s="16" t="s">
        <v>153</v>
      </c>
      <c r="E5" s="15" t="s">
        <v>313</v>
      </c>
    </row>
    <row r="6" spans="1:19" ht="24">
      <c r="A6" s="15" t="s">
        <v>321</v>
      </c>
      <c r="B6" s="15" t="s">
        <v>131</v>
      </c>
      <c r="C6" s="15" t="s">
        <v>97</v>
      </c>
      <c r="D6" s="16" t="s">
        <v>153</v>
      </c>
      <c r="E6" s="15" t="s">
        <v>314</v>
      </c>
    </row>
    <row r="7" spans="1:19" ht="24">
      <c r="A7" s="15" t="s">
        <v>321</v>
      </c>
      <c r="B7" s="15" t="s">
        <v>170</v>
      </c>
      <c r="C7" s="15" t="s">
        <v>290</v>
      </c>
      <c r="D7" s="16" t="s">
        <v>153</v>
      </c>
      <c r="E7" s="15" t="s">
        <v>319</v>
      </c>
    </row>
    <row r="8" spans="1:19" ht="24">
      <c r="A8" s="15" t="s">
        <v>321</v>
      </c>
      <c r="B8" s="15" t="s">
        <v>307</v>
      </c>
      <c r="C8" s="15" t="s">
        <v>243</v>
      </c>
      <c r="D8" s="5" t="s">
        <v>293</v>
      </c>
      <c r="E8" s="15" t="s">
        <v>320</v>
      </c>
    </row>
    <row r="9" spans="1:19" ht="24">
      <c r="A9" s="15" t="s">
        <v>321</v>
      </c>
      <c r="B9" s="15" t="s">
        <v>122</v>
      </c>
      <c r="C9" s="15" t="s">
        <v>0</v>
      </c>
      <c r="D9" s="5" t="s">
        <v>293</v>
      </c>
      <c r="E9" s="15" t="s">
        <v>317</v>
      </c>
    </row>
    <row r="10" spans="1:19" ht="24">
      <c r="A10" s="15" t="s">
        <v>321</v>
      </c>
      <c r="B10" s="15" t="s">
        <v>470</v>
      </c>
      <c r="C10" s="15" t="s">
        <v>401</v>
      </c>
      <c r="D10" s="5" t="s">
        <v>293</v>
      </c>
      <c r="E10" s="15" t="s">
        <v>318</v>
      </c>
    </row>
    <row r="11" spans="1:19" ht="24">
      <c r="A11" s="15" t="s">
        <v>321</v>
      </c>
      <c r="B11" s="15" t="s">
        <v>371</v>
      </c>
      <c r="C11" s="15" t="s">
        <v>340</v>
      </c>
      <c r="D11" s="5" t="s">
        <v>293</v>
      </c>
      <c r="E11" s="15" t="s">
        <v>474</v>
      </c>
    </row>
    <row r="12" spans="1:19" ht="24">
      <c r="A12" s="15" t="s">
        <v>321</v>
      </c>
      <c r="B12" s="15" t="s">
        <v>116</v>
      </c>
      <c r="C12" s="15" t="s">
        <v>161</v>
      </c>
      <c r="D12" s="5" t="s">
        <v>293</v>
      </c>
      <c r="E12" s="15" t="s">
        <v>475</v>
      </c>
    </row>
    <row r="14" spans="1:19" ht="12">
      <c r="A14" s="15" t="s">
        <v>157</v>
      </c>
      <c r="B14" s="15" t="s">
        <v>263</v>
      </c>
      <c r="D14" s="17" t="s">
        <v>119</v>
      </c>
      <c r="E14" s="15" t="s">
        <v>444</v>
      </c>
    </row>
    <row r="15" spans="1:19" ht="12">
      <c r="A15" s="15" t="s">
        <v>157</v>
      </c>
      <c r="B15" s="15" t="s">
        <v>300</v>
      </c>
      <c r="D15" s="18" t="s">
        <v>149</v>
      </c>
      <c r="E15" s="15" t="s">
        <v>445</v>
      </c>
    </row>
    <row r="16" spans="1:19" ht="12">
      <c r="A16" s="15" t="s">
        <v>157</v>
      </c>
      <c r="B16" s="15" t="s">
        <v>291</v>
      </c>
      <c r="D16" s="18" t="s">
        <v>149</v>
      </c>
      <c r="E16" s="15" t="s">
        <v>448</v>
      </c>
    </row>
    <row r="17" spans="1:5" ht="12">
      <c r="A17" s="15" t="s">
        <v>157</v>
      </c>
      <c r="B17" s="15" t="s">
        <v>218</v>
      </c>
      <c r="D17" s="18" t="s">
        <v>149</v>
      </c>
      <c r="E17" s="15" t="s">
        <v>449</v>
      </c>
    </row>
    <row r="18" spans="1:5" ht="12">
      <c r="A18" s="15" t="s">
        <v>157</v>
      </c>
      <c r="B18" s="15" t="s">
        <v>171</v>
      </c>
      <c r="D18" s="18" t="s">
        <v>149</v>
      </c>
      <c r="E18" s="15" t="s">
        <v>452</v>
      </c>
    </row>
    <row r="19" spans="1:5" ht="12">
      <c r="A19" s="15" t="s">
        <v>157</v>
      </c>
      <c r="B19" s="15" t="s">
        <v>1</v>
      </c>
      <c r="D19" s="18" t="s">
        <v>149</v>
      </c>
      <c r="E19" s="15" t="s">
        <v>454</v>
      </c>
    </row>
    <row r="20" spans="1:5" ht="12">
      <c r="A20" s="15" t="s">
        <v>157</v>
      </c>
      <c r="B20" s="15" t="s">
        <v>252</v>
      </c>
      <c r="C20" s="15" t="s">
        <v>264</v>
      </c>
      <c r="D20" s="19" t="s">
        <v>229</v>
      </c>
      <c r="E20" s="15" t="s">
        <v>322</v>
      </c>
    </row>
    <row r="21" spans="1:5" ht="12">
      <c r="A21" s="15" t="s">
        <v>157</v>
      </c>
      <c r="B21" s="15" t="s">
        <v>423</v>
      </c>
      <c r="C21" s="15" t="s">
        <v>220</v>
      </c>
      <c r="D21" s="19" t="s">
        <v>229</v>
      </c>
      <c r="E21" s="15" t="s">
        <v>458</v>
      </c>
    </row>
    <row r="22" spans="1:5" ht="12">
      <c r="A22" s="15" t="s">
        <v>157</v>
      </c>
      <c r="B22" s="15" t="s">
        <v>376</v>
      </c>
      <c r="C22" s="15" t="s">
        <v>128</v>
      </c>
      <c r="D22" s="19" t="s">
        <v>229</v>
      </c>
      <c r="E22" s="15" t="s">
        <v>421</v>
      </c>
    </row>
    <row r="23" spans="1:5" ht="12">
      <c r="A23" s="15" t="s">
        <v>157</v>
      </c>
      <c r="B23" s="15" t="s">
        <v>403</v>
      </c>
      <c r="C23" s="15" t="s">
        <v>126</v>
      </c>
      <c r="D23" s="19" t="s">
        <v>229</v>
      </c>
      <c r="E23" s="15" t="s">
        <v>422</v>
      </c>
    </row>
    <row r="24" spans="1:5" ht="12">
      <c r="A24" s="15" t="s">
        <v>157</v>
      </c>
      <c r="B24" s="15" t="s">
        <v>378</v>
      </c>
      <c r="C24" s="15" t="s">
        <v>225</v>
      </c>
      <c r="D24" s="19" t="s">
        <v>229</v>
      </c>
      <c r="E24" s="15" t="s">
        <v>418</v>
      </c>
    </row>
    <row r="25" spans="1:5" ht="12">
      <c r="A25" s="15" t="s">
        <v>157</v>
      </c>
      <c r="B25" s="15" t="s">
        <v>306</v>
      </c>
      <c r="C25" s="15" t="s">
        <v>16</v>
      </c>
      <c r="D25" s="19" t="s">
        <v>229</v>
      </c>
      <c r="E25" s="15" t="s">
        <v>419</v>
      </c>
    </row>
    <row r="26" spans="1:5" ht="12">
      <c r="A26" s="15" t="s">
        <v>157</v>
      </c>
      <c r="B26" s="15" t="s">
        <v>180</v>
      </c>
      <c r="C26" s="15" t="s">
        <v>39</v>
      </c>
      <c r="D26" s="20" t="s">
        <v>356</v>
      </c>
      <c r="E26" s="15" t="s">
        <v>416</v>
      </c>
    </row>
    <row r="27" spans="1:5" ht="12">
      <c r="A27" s="15" t="s">
        <v>157</v>
      </c>
      <c r="B27" s="15" t="s">
        <v>270</v>
      </c>
      <c r="C27" s="15" t="s">
        <v>135</v>
      </c>
      <c r="D27" s="5" t="s">
        <v>293</v>
      </c>
      <c r="E27" s="15" t="s">
        <v>417</v>
      </c>
    </row>
    <row r="28" spans="1:5" ht="12">
      <c r="A28" s="15" t="s">
        <v>157</v>
      </c>
      <c r="B28" s="15" t="s">
        <v>178</v>
      </c>
      <c r="C28" s="15" t="s">
        <v>115</v>
      </c>
      <c r="D28" s="5" t="s">
        <v>293</v>
      </c>
      <c r="E28" s="15" t="s">
        <v>413</v>
      </c>
    </row>
    <row r="29" spans="1:5" ht="12">
      <c r="A29" s="15" t="s">
        <v>157</v>
      </c>
      <c r="B29" s="15" t="s">
        <v>281</v>
      </c>
      <c r="C29" s="15" t="s">
        <v>59</v>
      </c>
      <c r="D29" s="5" t="s">
        <v>293</v>
      </c>
      <c r="E29" s="15" t="s">
        <v>415</v>
      </c>
    </row>
    <row r="30" spans="1:5" ht="12">
      <c r="A30" s="15" t="s">
        <v>157</v>
      </c>
      <c r="B30" s="15" t="s">
        <v>420</v>
      </c>
      <c r="C30" s="15" t="s">
        <v>223</v>
      </c>
      <c r="D30" s="5" t="s">
        <v>293</v>
      </c>
      <c r="E30" s="15" t="s">
        <v>425</v>
      </c>
    </row>
    <row r="31" spans="1:5" ht="12">
      <c r="A31" s="15" t="s">
        <v>157</v>
      </c>
      <c r="B31" s="15" t="s">
        <v>241</v>
      </c>
      <c r="C31" s="15" t="s">
        <v>334</v>
      </c>
      <c r="D31" s="5" t="s">
        <v>293</v>
      </c>
      <c r="E31" s="15" t="s">
        <v>426</v>
      </c>
    </row>
    <row r="32" spans="1:5" ht="12">
      <c r="A32" s="15" t="s">
        <v>157</v>
      </c>
      <c r="B32" s="15" t="s">
        <v>23</v>
      </c>
      <c r="C32" s="15" t="s">
        <v>367</v>
      </c>
      <c r="D32" s="5" t="s">
        <v>293</v>
      </c>
      <c r="E32" s="15" t="s">
        <v>399</v>
      </c>
    </row>
    <row r="33" spans="1:5" ht="12">
      <c r="A33" s="15" t="s">
        <v>157</v>
      </c>
      <c r="B33" s="15" t="s">
        <v>72</v>
      </c>
      <c r="C33" s="15" t="s">
        <v>375</v>
      </c>
      <c r="D33" s="5" t="s">
        <v>293</v>
      </c>
      <c r="E33" s="15" t="s">
        <v>405</v>
      </c>
    </row>
    <row r="34" spans="1:5" ht="12">
      <c r="A34" s="15" t="s">
        <v>157</v>
      </c>
      <c r="B34" s="15" t="s">
        <v>198</v>
      </c>
      <c r="C34" s="15" t="s">
        <v>414</v>
      </c>
      <c r="D34" s="5" t="s">
        <v>293</v>
      </c>
      <c r="E34" s="15" t="s">
        <v>406</v>
      </c>
    </row>
    <row r="36" spans="1:5" ht="12">
      <c r="A36" s="15" t="s">
        <v>299</v>
      </c>
      <c r="B36" s="15" t="s">
        <v>255</v>
      </c>
      <c r="D36" s="17" t="s">
        <v>119</v>
      </c>
      <c r="E36" s="15" t="s">
        <v>48</v>
      </c>
    </row>
    <row r="37" spans="1:5" ht="12">
      <c r="A37" s="15" t="s">
        <v>299</v>
      </c>
      <c r="B37" s="15" t="s">
        <v>199</v>
      </c>
      <c r="D37" s="17" t="s">
        <v>119</v>
      </c>
      <c r="E37" s="15" t="s">
        <v>84</v>
      </c>
    </row>
    <row r="38" spans="1:5" ht="12">
      <c r="A38" s="15" t="s">
        <v>299</v>
      </c>
      <c r="B38" s="15" t="s">
        <v>467</v>
      </c>
      <c r="D38" s="17" t="s">
        <v>119</v>
      </c>
      <c r="E38" s="15" t="s">
        <v>86</v>
      </c>
    </row>
    <row r="39" spans="1:5" ht="12">
      <c r="A39" s="15" t="s">
        <v>299</v>
      </c>
      <c r="B39" s="15" t="s">
        <v>248</v>
      </c>
      <c r="D39" s="18" t="s">
        <v>149</v>
      </c>
      <c r="E39" s="15" t="s">
        <v>87</v>
      </c>
    </row>
    <row r="40" spans="1:5" ht="12">
      <c r="A40" s="15" t="s">
        <v>299</v>
      </c>
      <c r="B40" s="15" t="s">
        <v>279</v>
      </c>
      <c r="D40" s="18" t="s">
        <v>149</v>
      </c>
      <c r="E40" s="15" t="s">
        <v>88</v>
      </c>
    </row>
    <row r="41" spans="1:5" ht="12">
      <c r="A41" s="15" t="s">
        <v>299</v>
      </c>
      <c r="B41" s="15" t="s">
        <v>374</v>
      </c>
      <c r="C41" s="15" t="s">
        <v>407</v>
      </c>
      <c r="D41" s="19" t="s">
        <v>229</v>
      </c>
      <c r="E41" s="15" t="s">
        <v>80</v>
      </c>
    </row>
    <row r="43" spans="1:5" ht="12">
      <c r="A43" s="15" t="s">
        <v>112</v>
      </c>
      <c r="B43" s="15" t="s">
        <v>438</v>
      </c>
      <c r="C43" s="15" t="s">
        <v>165</v>
      </c>
      <c r="D43" s="16" t="s">
        <v>153</v>
      </c>
      <c r="E43" s="15" t="s">
        <v>366</v>
      </c>
    </row>
    <row r="44" spans="1:5" ht="12">
      <c r="A44" s="15" t="s">
        <v>112</v>
      </c>
      <c r="B44" s="15" t="s">
        <v>145</v>
      </c>
      <c r="C44" s="15" t="s">
        <v>29</v>
      </c>
      <c r="D44" s="5" t="s">
        <v>293</v>
      </c>
      <c r="E44" s="15" t="s">
        <v>362</v>
      </c>
    </row>
    <row r="45" spans="1:5" ht="12">
      <c r="A45" s="15" t="s">
        <v>112</v>
      </c>
      <c r="B45" s="15" t="s">
        <v>292</v>
      </c>
      <c r="C45" s="15" t="s">
        <v>253</v>
      </c>
      <c r="D45" s="5" t="s">
        <v>293</v>
      </c>
      <c r="E45" s="15" t="s">
        <v>364</v>
      </c>
    </row>
    <row r="46" spans="1:5" ht="12">
      <c r="A46" s="15" t="s">
        <v>112</v>
      </c>
      <c r="B46" s="15" t="s">
        <v>4</v>
      </c>
      <c r="C46" s="15" t="s">
        <v>262</v>
      </c>
      <c r="D46" s="5" t="s">
        <v>293</v>
      </c>
      <c r="E46" s="15" t="s">
        <v>369</v>
      </c>
    </row>
    <row r="48" spans="1:5" ht="12">
      <c r="A48" s="15" t="s">
        <v>349</v>
      </c>
      <c r="B48" s="15" t="s">
        <v>326</v>
      </c>
      <c r="C48" s="15" t="s">
        <v>410</v>
      </c>
      <c r="D48" s="19" t="s">
        <v>229</v>
      </c>
      <c r="E48" s="15" t="s">
        <v>228</v>
      </c>
    </row>
    <row r="50" spans="1:5" ht="24">
      <c r="A50" s="15" t="s">
        <v>271</v>
      </c>
      <c r="B50" s="15" t="s">
        <v>181</v>
      </c>
      <c r="C50" s="15" t="s">
        <v>20</v>
      </c>
      <c r="D50" s="16" t="s">
        <v>153</v>
      </c>
      <c r="E50" s="15" t="s">
        <v>103</v>
      </c>
    </row>
    <row r="51" spans="1:5" ht="24">
      <c r="A51" s="15" t="s">
        <v>271</v>
      </c>
      <c r="B51" s="15" t="s">
        <v>66</v>
      </c>
      <c r="C51" s="15" t="s">
        <v>278</v>
      </c>
      <c r="D51" s="16" t="s">
        <v>153</v>
      </c>
      <c r="E51" s="15" t="s">
        <v>104</v>
      </c>
    </row>
    <row r="52" spans="1:5" ht="24">
      <c r="A52" s="15" t="s">
        <v>271</v>
      </c>
      <c r="B52" s="15" t="s">
        <v>412</v>
      </c>
      <c r="C52" s="15" t="s">
        <v>305</v>
      </c>
      <c r="D52" s="16" t="s">
        <v>153</v>
      </c>
      <c r="E52" s="15" t="s">
        <v>101</v>
      </c>
    </row>
    <row r="53" spans="1:5" ht="24">
      <c r="A53" s="15" t="s">
        <v>271</v>
      </c>
      <c r="B53" s="15" t="s">
        <v>124</v>
      </c>
      <c r="C53" s="15" t="s">
        <v>246</v>
      </c>
      <c r="D53" s="16" t="s">
        <v>153</v>
      </c>
      <c r="E53" s="15" t="s">
        <v>102</v>
      </c>
    </row>
    <row r="54" spans="1:5" ht="24">
      <c r="A54" s="15" t="s">
        <v>271</v>
      </c>
      <c r="B54" s="15" t="s">
        <v>47</v>
      </c>
      <c r="C54" s="15" t="s">
        <v>183</v>
      </c>
      <c r="D54" s="5" t="s">
        <v>293</v>
      </c>
      <c r="E54" s="15" t="s">
        <v>107</v>
      </c>
    </row>
    <row r="56" spans="1:5" ht="24">
      <c r="A56" s="15" t="s">
        <v>236</v>
      </c>
      <c r="B56" s="15" t="s">
        <v>250</v>
      </c>
      <c r="D56" s="7" t="s">
        <v>119</v>
      </c>
      <c r="E56" s="15" t="s">
        <v>447</v>
      </c>
    </row>
    <row r="57" spans="1:5" ht="24">
      <c r="A57" s="15" t="s">
        <v>236</v>
      </c>
      <c r="B57" s="15" t="s">
        <v>94</v>
      </c>
      <c r="D57" s="7" t="s">
        <v>119</v>
      </c>
      <c r="E57" s="15" t="s">
        <v>457</v>
      </c>
    </row>
    <row r="58" spans="1:5" ht="24">
      <c r="A58" s="15" t="s">
        <v>236</v>
      </c>
      <c r="B58" s="15" t="s">
        <v>352</v>
      </c>
      <c r="D58" s="7" t="s">
        <v>119</v>
      </c>
      <c r="E58" s="15" t="s">
        <v>459</v>
      </c>
    </row>
    <row r="59" spans="1:5" ht="24">
      <c r="A59" s="15" t="s">
        <v>236</v>
      </c>
      <c r="B59" s="15" t="s">
        <v>226</v>
      </c>
      <c r="D59" s="7" t="s">
        <v>119</v>
      </c>
      <c r="E59" s="15" t="s">
        <v>453</v>
      </c>
    </row>
    <row r="60" spans="1:5" ht="24">
      <c r="A60" s="15" t="s">
        <v>236</v>
      </c>
      <c r="B60" s="15" t="s">
        <v>113</v>
      </c>
      <c r="D60" s="7" t="s">
        <v>119</v>
      </c>
      <c r="E60" s="15" t="s">
        <v>455</v>
      </c>
    </row>
    <row r="61" spans="1:5" ht="24">
      <c r="A61" s="15" t="s">
        <v>236</v>
      </c>
      <c r="B61" s="15" t="s">
        <v>276</v>
      </c>
      <c r="D61" s="7" t="s">
        <v>119</v>
      </c>
      <c r="E61" s="15" t="s">
        <v>464</v>
      </c>
    </row>
    <row r="62" spans="1:5" ht="24">
      <c r="A62" s="15" t="s">
        <v>236</v>
      </c>
      <c r="B62" s="15" t="s">
        <v>139</v>
      </c>
      <c r="D62" s="7" t="s">
        <v>119</v>
      </c>
      <c r="E62" s="15" t="s">
        <v>465</v>
      </c>
    </row>
    <row r="63" spans="1:5" ht="24">
      <c r="A63" s="15" t="s">
        <v>236</v>
      </c>
      <c r="B63" s="15" t="s">
        <v>245</v>
      </c>
      <c r="D63" s="7" t="s">
        <v>119</v>
      </c>
      <c r="E63" s="15" t="s">
        <v>460</v>
      </c>
    </row>
    <row r="64" spans="1:5" ht="24">
      <c r="A64" s="15" t="s">
        <v>236</v>
      </c>
      <c r="B64" s="15" t="s">
        <v>461</v>
      </c>
      <c r="D64" s="7" t="s">
        <v>119</v>
      </c>
      <c r="E64" s="15" t="s">
        <v>462</v>
      </c>
    </row>
    <row r="65" spans="1:5" ht="24">
      <c r="A65" s="15" t="s">
        <v>236</v>
      </c>
      <c r="B65" s="15" t="s">
        <v>354</v>
      </c>
      <c r="D65" s="6" t="s">
        <v>149</v>
      </c>
      <c r="E65" s="15" t="s">
        <v>363</v>
      </c>
    </row>
    <row r="66" spans="1:5" ht="24">
      <c r="A66" s="15" t="s">
        <v>236</v>
      </c>
      <c r="B66" s="15" t="s">
        <v>254</v>
      </c>
      <c r="D66" s="6" t="s">
        <v>149</v>
      </c>
      <c r="E66" s="15" t="s">
        <v>368</v>
      </c>
    </row>
    <row r="67" spans="1:5" ht="24">
      <c r="A67" s="15" t="s">
        <v>236</v>
      </c>
      <c r="B67" s="15" t="s">
        <v>9</v>
      </c>
      <c r="D67" s="6" t="s">
        <v>149</v>
      </c>
      <c r="E67" s="15" t="s">
        <v>365</v>
      </c>
    </row>
    <row r="68" spans="1:5" ht="24">
      <c r="A68" s="15" t="s">
        <v>236</v>
      </c>
      <c r="B68" s="15" t="s">
        <v>450</v>
      </c>
      <c r="D68" s="6" t="s">
        <v>149</v>
      </c>
      <c r="E68" s="15" t="s">
        <v>359</v>
      </c>
    </row>
    <row r="69" spans="1:5" ht="24">
      <c r="A69" s="15" t="s">
        <v>236</v>
      </c>
      <c r="B69" s="15" t="s">
        <v>261</v>
      </c>
      <c r="D69" s="6" t="s">
        <v>149</v>
      </c>
      <c r="E69" s="15" t="s">
        <v>358</v>
      </c>
    </row>
    <row r="70" spans="1:5" ht="24">
      <c r="A70" s="15" t="s">
        <v>236</v>
      </c>
      <c r="B70" s="15" t="s">
        <v>408</v>
      </c>
      <c r="D70" s="6" t="s">
        <v>149</v>
      </c>
      <c r="E70" s="15" t="s">
        <v>361</v>
      </c>
    </row>
    <row r="71" spans="1:5" ht="24">
      <c r="A71" s="15" t="s">
        <v>236</v>
      </c>
      <c r="B71" s="15" t="s">
        <v>298</v>
      </c>
      <c r="D71" s="6" t="s">
        <v>149</v>
      </c>
      <c r="E71" s="15" t="s">
        <v>360</v>
      </c>
    </row>
    <row r="72" spans="1:5" ht="24">
      <c r="A72" s="15" t="s">
        <v>236</v>
      </c>
      <c r="B72" s="15" t="s">
        <v>51</v>
      </c>
      <c r="D72" s="6" t="s">
        <v>149</v>
      </c>
      <c r="E72" s="15" t="s">
        <v>355</v>
      </c>
    </row>
    <row r="73" spans="1:5" ht="24">
      <c r="A73" s="15" t="s">
        <v>236</v>
      </c>
      <c r="B73" s="15" t="s">
        <v>215</v>
      </c>
      <c r="D73" s="6" t="s">
        <v>149</v>
      </c>
      <c r="E73" s="15" t="s">
        <v>353</v>
      </c>
    </row>
    <row r="74" spans="1:5" ht="24">
      <c r="A74" s="15" t="s">
        <v>236</v>
      </c>
      <c r="B74" s="15" t="s">
        <v>372</v>
      </c>
      <c r="D74" s="6" t="s">
        <v>149</v>
      </c>
      <c r="E74" s="15" t="s">
        <v>357</v>
      </c>
    </row>
    <row r="75" spans="1:5" ht="24">
      <c r="A75" s="15" t="s">
        <v>236</v>
      </c>
      <c r="B75" s="15" t="s">
        <v>166</v>
      </c>
      <c r="D75" s="6" t="s">
        <v>149</v>
      </c>
      <c r="E75" s="15" t="s">
        <v>337</v>
      </c>
    </row>
    <row r="76" spans="1:5" ht="24">
      <c r="A76" s="15" t="s">
        <v>236</v>
      </c>
      <c r="B76" s="15" t="s">
        <v>208</v>
      </c>
      <c r="D76" s="6" t="s">
        <v>149</v>
      </c>
      <c r="E76" s="15" t="s">
        <v>335</v>
      </c>
    </row>
    <row r="77" spans="1:5" ht="24">
      <c r="A77" s="15" t="s">
        <v>236</v>
      </c>
      <c r="B77" s="15" t="s">
        <v>34</v>
      </c>
      <c r="D77" s="6" t="s">
        <v>149</v>
      </c>
      <c r="E77" s="15" t="s">
        <v>333</v>
      </c>
    </row>
    <row r="78" spans="1:5" ht="24">
      <c r="A78" s="15" t="s">
        <v>236</v>
      </c>
      <c r="B78" s="15" t="s">
        <v>339</v>
      </c>
      <c r="D78" s="6" t="s">
        <v>149</v>
      </c>
      <c r="E78" s="15" t="s">
        <v>332</v>
      </c>
    </row>
    <row r="79" spans="1:5" ht="24">
      <c r="A79" s="15" t="s">
        <v>236</v>
      </c>
      <c r="B79" s="15" t="s">
        <v>439</v>
      </c>
      <c r="D79" s="6" t="s">
        <v>149</v>
      </c>
      <c r="E79" s="15" t="s">
        <v>331</v>
      </c>
    </row>
    <row r="80" spans="1:5" ht="24">
      <c r="A80" s="15" t="s">
        <v>236</v>
      </c>
      <c r="B80" s="15" t="s">
        <v>3</v>
      </c>
      <c r="D80" s="6" t="s">
        <v>149</v>
      </c>
      <c r="E80" s="15" t="s">
        <v>329</v>
      </c>
    </row>
    <row r="81" spans="1:5" ht="24">
      <c r="A81" s="15" t="s">
        <v>236</v>
      </c>
      <c r="B81" s="15" t="s">
        <v>351</v>
      </c>
      <c r="C81" s="15" t="s">
        <v>386</v>
      </c>
      <c r="D81" s="21" t="s">
        <v>424</v>
      </c>
      <c r="E81" s="15" t="s">
        <v>328</v>
      </c>
    </row>
    <row r="82" spans="1:5" ht="24">
      <c r="A82" s="15" t="s">
        <v>236</v>
      </c>
      <c r="B82" s="15" t="s">
        <v>213</v>
      </c>
      <c r="C82" s="15" t="s">
        <v>44</v>
      </c>
      <c r="D82" s="21" t="s">
        <v>424</v>
      </c>
      <c r="E82" s="15" t="s">
        <v>327</v>
      </c>
    </row>
    <row r="83" spans="1:5" ht="24">
      <c r="A83" s="15" t="s">
        <v>236</v>
      </c>
      <c r="B83" s="15" t="s">
        <v>75</v>
      </c>
      <c r="C83" s="15" t="s">
        <v>268</v>
      </c>
      <c r="D83" s="21" t="s">
        <v>424</v>
      </c>
      <c r="E83" s="15" t="s">
        <v>325</v>
      </c>
    </row>
    <row r="84" spans="1:5" ht="24">
      <c r="A84" s="15" t="s">
        <v>236</v>
      </c>
      <c r="B84" s="15" t="s">
        <v>92</v>
      </c>
      <c r="C84" s="15" t="s">
        <v>284</v>
      </c>
      <c r="D84" s="21" t="s">
        <v>424</v>
      </c>
      <c r="E84" s="15" t="s">
        <v>323</v>
      </c>
    </row>
    <row r="85" spans="1:5" ht="24">
      <c r="A85" s="15" t="s">
        <v>236</v>
      </c>
      <c r="B85" s="15" t="s">
        <v>456</v>
      </c>
      <c r="C85" s="15" t="s">
        <v>214</v>
      </c>
      <c r="D85" s="20" t="s">
        <v>356</v>
      </c>
      <c r="E85" s="15" t="s">
        <v>397</v>
      </c>
    </row>
    <row r="87" spans="1:5" ht="24">
      <c r="A87" s="15" t="s">
        <v>212</v>
      </c>
      <c r="B87" s="15" t="s">
        <v>43</v>
      </c>
      <c r="C87" s="15" t="s">
        <v>400</v>
      </c>
      <c r="D87" s="16" t="s">
        <v>153</v>
      </c>
      <c r="E87" s="15" t="s">
        <v>288</v>
      </c>
    </row>
    <row r="88" spans="1:5" ht="24">
      <c r="A88" s="15" t="s">
        <v>212</v>
      </c>
      <c r="B88" s="15" t="s">
        <v>64</v>
      </c>
      <c r="C88" s="15" t="s">
        <v>402</v>
      </c>
      <c r="D88" s="16" t="s">
        <v>153</v>
      </c>
      <c r="E88" s="15" t="s">
        <v>287</v>
      </c>
    </row>
    <row r="89" spans="1:5" ht="24">
      <c r="A89" s="15" t="s">
        <v>212</v>
      </c>
      <c r="B89" s="15" t="s">
        <v>22</v>
      </c>
      <c r="C89" s="15" t="s">
        <v>384</v>
      </c>
      <c r="D89" s="16" t="s">
        <v>153</v>
      </c>
      <c r="E89" s="15" t="s">
        <v>286</v>
      </c>
    </row>
    <row r="91" spans="1:5" ht="24">
      <c r="A91" s="15" t="s">
        <v>237</v>
      </c>
      <c r="B91" s="15" t="s">
        <v>257</v>
      </c>
      <c r="D91" s="17" t="s">
        <v>119</v>
      </c>
      <c r="E91" s="15" t="s">
        <v>388</v>
      </c>
    </row>
    <row r="92" spans="1:5" ht="24">
      <c r="A92" s="15" t="s">
        <v>237</v>
      </c>
      <c r="B92" s="15" t="s">
        <v>295</v>
      </c>
      <c r="D92" s="17" t="s">
        <v>119</v>
      </c>
      <c r="E92" s="15" t="s">
        <v>389</v>
      </c>
    </row>
    <row r="93" spans="1:5" ht="24">
      <c r="A93" s="15" t="s">
        <v>237</v>
      </c>
      <c r="B93" s="15" t="s">
        <v>162</v>
      </c>
      <c r="D93" s="17" t="s">
        <v>119</v>
      </c>
      <c r="E93" s="15" t="s">
        <v>385</v>
      </c>
    </row>
    <row r="94" spans="1:5" ht="24">
      <c r="A94" s="15" t="s">
        <v>237</v>
      </c>
      <c r="B94" s="15" t="s">
        <v>85</v>
      </c>
      <c r="D94" s="17" t="s">
        <v>119</v>
      </c>
      <c r="E94" s="15" t="s">
        <v>387</v>
      </c>
    </row>
    <row r="95" spans="1:5" ht="24">
      <c r="A95" s="15" t="s">
        <v>237</v>
      </c>
      <c r="B95" s="15" t="s">
        <v>393</v>
      </c>
      <c r="D95" s="17" t="s">
        <v>119</v>
      </c>
      <c r="E95" s="15" t="s">
        <v>395</v>
      </c>
    </row>
    <row r="96" spans="1:5" ht="24">
      <c r="A96" s="15" t="s">
        <v>237</v>
      </c>
      <c r="B96" s="15" t="s">
        <v>63</v>
      </c>
      <c r="D96" s="17" t="s">
        <v>119</v>
      </c>
      <c r="E96" s="15" t="s">
        <v>394</v>
      </c>
    </row>
    <row r="97" spans="1:5" ht="24">
      <c r="A97" s="15" t="s">
        <v>237</v>
      </c>
      <c r="B97" s="15" t="s">
        <v>324</v>
      </c>
      <c r="D97" s="17" t="s">
        <v>119</v>
      </c>
      <c r="E97" s="15" t="s">
        <v>392</v>
      </c>
    </row>
    <row r="98" spans="1:5" ht="24">
      <c r="A98" s="15" t="s">
        <v>237</v>
      </c>
      <c r="B98" s="15" t="s">
        <v>167</v>
      </c>
      <c r="D98" s="17" t="s">
        <v>119</v>
      </c>
      <c r="E98" s="15" t="s">
        <v>390</v>
      </c>
    </row>
    <row r="99" spans="1:5" ht="24">
      <c r="A99" s="15" t="s">
        <v>237</v>
      </c>
      <c r="B99" s="15" t="s">
        <v>158</v>
      </c>
      <c r="D99" s="17" t="s">
        <v>119</v>
      </c>
      <c r="E99" s="15" t="s">
        <v>396</v>
      </c>
    </row>
    <row r="100" spans="1:5" ht="24">
      <c r="A100" s="15" t="s">
        <v>237</v>
      </c>
      <c r="B100" s="15" t="s">
        <v>142</v>
      </c>
      <c r="D100" s="17" t="s">
        <v>119</v>
      </c>
      <c r="E100" s="15" t="s">
        <v>74</v>
      </c>
    </row>
    <row r="101" spans="1:5" ht="24">
      <c r="A101" s="15" t="s">
        <v>237</v>
      </c>
      <c r="B101" s="15" t="s">
        <v>269</v>
      </c>
      <c r="D101" s="17" t="s">
        <v>119</v>
      </c>
      <c r="E101" s="15" t="s">
        <v>146</v>
      </c>
    </row>
    <row r="102" spans="1:5" ht="24">
      <c r="A102" s="15" t="s">
        <v>237</v>
      </c>
      <c r="B102" s="15" t="s">
        <v>14</v>
      </c>
      <c r="D102" s="17" t="s">
        <v>119</v>
      </c>
      <c r="E102" s="15" t="s">
        <v>79</v>
      </c>
    </row>
    <row r="103" spans="1:5" ht="24">
      <c r="A103" s="15" t="s">
        <v>237</v>
      </c>
      <c r="B103" s="15" t="s">
        <v>177</v>
      </c>
      <c r="D103" s="17" t="s">
        <v>119</v>
      </c>
      <c r="E103" s="15" t="s">
        <v>78</v>
      </c>
    </row>
    <row r="104" spans="1:5" ht="24">
      <c r="A104" s="15" t="s">
        <v>237</v>
      </c>
      <c r="B104" s="15" t="s">
        <v>377</v>
      </c>
      <c r="D104" s="17" t="s">
        <v>119</v>
      </c>
      <c r="E104" s="15" t="s">
        <v>77</v>
      </c>
    </row>
    <row r="105" spans="1:5" ht="24">
      <c r="A105" s="15" t="s">
        <v>237</v>
      </c>
      <c r="B105" s="15" t="s">
        <v>137</v>
      </c>
      <c r="D105" s="17" t="s">
        <v>119</v>
      </c>
      <c r="E105" s="15" t="s">
        <v>76</v>
      </c>
    </row>
    <row r="106" spans="1:5" ht="24">
      <c r="A106" s="15" t="s">
        <v>237</v>
      </c>
      <c r="B106" s="15" t="s">
        <v>172</v>
      </c>
      <c r="D106" s="18" t="s">
        <v>149</v>
      </c>
      <c r="E106" s="15" t="s">
        <v>69</v>
      </c>
    </row>
    <row r="107" spans="1:5" ht="24">
      <c r="A107" s="15" t="s">
        <v>237</v>
      </c>
      <c r="B107" s="15" t="s">
        <v>308</v>
      </c>
      <c r="C107" s="15" t="s">
        <v>404</v>
      </c>
      <c r="D107" s="22" t="s">
        <v>471</v>
      </c>
      <c r="E107" s="15" t="s">
        <v>70</v>
      </c>
    </row>
    <row r="108" spans="1:5" ht="24">
      <c r="A108" s="15" t="s">
        <v>237</v>
      </c>
      <c r="B108" s="15" t="s">
        <v>275</v>
      </c>
      <c r="C108" s="15" t="s">
        <v>18</v>
      </c>
      <c r="D108" s="22" t="s">
        <v>471</v>
      </c>
      <c r="E108" s="15" t="s">
        <v>67</v>
      </c>
    </row>
    <row r="109" spans="1:5" ht="24">
      <c r="A109" s="15" t="s">
        <v>237</v>
      </c>
      <c r="B109" s="15" t="s">
        <v>130</v>
      </c>
      <c r="C109" s="15" t="s">
        <v>125</v>
      </c>
      <c r="D109" s="22" t="s">
        <v>471</v>
      </c>
      <c r="E109" s="15" t="s">
        <v>68</v>
      </c>
    </row>
    <row r="110" spans="1:5" ht="24">
      <c r="A110" s="15" t="s">
        <v>237</v>
      </c>
      <c r="B110" s="15" t="s">
        <v>432</v>
      </c>
      <c r="C110" s="15" t="s">
        <v>98</v>
      </c>
      <c r="D110" s="19" t="s">
        <v>229</v>
      </c>
      <c r="E110" s="15" t="s">
        <v>53</v>
      </c>
    </row>
    <row r="111" spans="1:5" ht="24">
      <c r="A111" s="15" t="s">
        <v>237</v>
      </c>
      <c r="B111" s="15" t="s">
        <v>302</v>
      </c>
      <c r="C111" s="15" t="s">
        <v>240</v>
      </c>
      <c r="D111" s="19" t="s">
        <v>229</v>
      </c>
      <c r="E111" s="15" t="s">
        <v>56</v>
      </c>
    </row>
    <row r="112" spans="1:5" ht="24">
      <c r="A112" s="15" t="s">
        <v>237</v>
      </c>
      <c r="B112" s="15" t="s">
        <v>309</v>
      </c>
      <c r="C112" s="15" t="s">
        <v>61</v>
      </c>
      <c r="D112" s="19" t="s">
        <v>229</v>
      </c>
      <c r="E112" s="15" t="s">
        <v>55</v>
      </c>
    </row>
    <row r="114" spans="1:5" ht="12">
      <c r="D114" s="7"/>
    </row>
    <row r="115" spans="1:5" ht="24">
      <c r="A115" s="15" t="s">
        <v>168</v>
      </c>
      <c r="B115" s="15" t="s">
        <v>140</v>
      </c>
      <c r="C115" s="15" t="s">
        <v>81</v>
      </c>
      <c r="D115" s="11" t="s">
        <v>471</v>
      </c>
      <c r="E115" s="15" t="s">
        <v>46</v>
      </c>
    </row>
    <row r="116" spans="1:5" ht="24">
      <c r="A116" s="15" t="s">
        <v>168</v>
      </c>
      <c r="B116" s="15" t="s">
        <v>32</v>
      </c>
      <c r="C116" s="15" t="s">
        <v>175</v>
      </c>
      <c r="D116" s="11" t="s">
        <v>471</v>
      </c>
      <c r="E116" s="15" t="s">
        <v>45</v>
      </c>
    </row>
    <row r="117" spans="1:5" ht="24">
      <c r="A117" s="15" t="s">
        <v>168</v>
      </c>
      <c r="B117" s="15" t="s">
        <v>296</v>
      </c>
      <c r="C117" s="15" t="s">
        <v>10</v>
      </c>
      <c r="D117" s="19" t="s">
        <v>229</v>
      </c>
      <c r="E117" s="15" t="s">
        <v>42</v>
      </c>
    </row>
    <row r="118" spans="1:5" ht="12">
      <c r="D118" s="16"/>
    </row>
    <row r="120" spans="1:5" ht="12">
      <c r="A120" s="15" t="s">
        <v>155</v>
      </c>
      <c r="B120" s="15" t="s">
        <v>373</v>
      </c>
      <c r="D120" s="17" t="s">
        <v>119</v>
      </c>
      <c r="E120" s="15" t="s">
        <v>341</v>
      </c>
    </row>
    <row r="121" spans="1:5" ht="12">
      <c r="A121" s="15" t="s">
        <v>155</v>
      </c>
      <c r="B121" s="15" t="s">
        <v>33</v>
      </c>
      <c r="D121" s="17" t="s">
        <v>119</v>
      </c>
      <c r="E121" s="15" t="s">
        <v>342</v>
      </c>
    </row>
    <row r="122" spans="1:5" ht="12">
      <c r="A122" s="15" t="s">
        <v>155</v>
      </c>
      <c r="B122" s="15" t="s">
        <v>434</v>
      </c>
      <c r="D122" s="17" t="s">
        <v>119</v>
      </c>
      <c r="E122" s="15" t="s">
        <v>343</v>
      </c>
    </row>
    <row r="123" spans="1:5" ht="12">
      <c r="A123" s="15" t="s">
        <v>155</v>
      </c>
      <c r="B123" s="15" t="s">
        <v>224</v>
      </c>
      <c r="D123" s="17" t="s">
        <v>119</v>
      </c>
      <c r="E123" s="15" t="s">
        <v>344</v>
      </c>
    </row>
    <row r="124" spans="1:5" ht="12">
      <c r="A124" s="15" t="s">
        <v>155</v>
      </c>
      <c r="B124" s="15" t="s">
        <v>446</v>
      </c>
      <c r="D124" s="18" t="s">
        <v>149</v>
      </c>
      <c r="E124" s="15" t="s">
        <v>345</v>
      </c>
    </row>
    <row r="125" spans="1:5" ht="12">
      <c r="A125" s="15" t="s">
        <v>155</v>
      </c>
      <c r="B125" s="15" t="s">
        <v>311</v>
      </c>
      <c r="D125" s="18" t="s">
        <v>149</v>
      </c>
      <c r="E125" s="15" t="s">
        <v>346</v>
      </c>
    </row>
    <row r="126" spans="1:5" ht="12">
      <c r="A126" s="15" t="s">
        <v>155</v>
      </c>
      <c r="B126" s="15" t="s">
        <v>83</v>
      </c>
      <c r="D126" s="18" t="s">
        <v>149</v>
      </c>
      <c r="E126" s="15" t="s">
        <v>347</v>
      </c>
    </row>
    <row r="127" spans="1:5" ht="12">
      <c r="A127" s="15" t="s">
        <v>155</v>
      </c>
      <c r="B127" s="15" t="s">
        <v>427</v>
      </c>
      <c r="D127" s="18" t="s">
        <v>149</v>
      </c>
      <c r="E127" s="15" t="s">
        <v>348</v>
      </c>
    </row>
    <row r="128" spans="1:5" ht="12">
      <c r="A128" s="15" t="s">
        <v>155</v>
      </c>
      <c r="B128" s="15" t="s">
        <v>30</v>
      </c>
      <c r="D128" s="18" t="s">
        <v>149</v>
      </c>
      <c r="E128" s="15" t="s">
        <v>350</v>
      </c>
    </row>
    <row r="129" spans="1:19" ht="12">
      <c r="A129" s="15" t="s">
        <v>155</v>
      </c>
      <c r="B129" s="15" t="s">
        <v>121</v>
      </c>
      <c r="C129" s="15" t="s">
        <v>179</v>
      </c>
      <c r="D129" s="22" t="s">
        <v>471</v>
      </c>
      <c r="E129" s="15" t="s">
        <v>370</v>
      </c>
    </row>
    <row r="130" spans="1:19" ht="12">
      <c r="A130" s="15" t="s">
        <v>155</v>
      </c>
      <c r="B130" s="15" t="s">
        <v>463</v>
      </c>
      <c r="C130" s="15" t="s">
        <v>12</v>
      </c>
      <c r="D130" s="22" t="s">
        <v>471</v>
      </c>
      <c r="E130" s="15" t="s">
        <v>441</v>
      </c>
    </row>
    <row r="131" spans="1:19" ht="12">
      <c r="A131" s="15" t="s">
        <v>155</v>
      </c>
      <c r="B131" s="15" t="s">
        <v>336</v>
      </c>
      <c r="C131" s="15" t="s">
        <v>2</v>
      </c>
      <c r="D131" s="19" t="s">
        <v>229</v>
      </c>
      <c r="E131" s="15" t="s">
        <v>440</v>
      </c>
    </row>
    <row r="132" spans="1:19" ht="12">
      <c r="A132" s="15" t="s">
        <v>155</v>
      </c>
      <c r="B132" s="15" t="s">
        <v>451</v>
      </c>
      <c r="C132" s="15" t="s">
        <v>49</v>
      </c>
      <c r="D132" s="21" t="s">
        <v>424</v>
      </c>
      <c r="E132" s="15" t="s">
        <v>436</v>
      </c>
    </row>
    <row r="133" spans="1:19" ht="12">
      <c r="A133" s="15" t="s">
        <v>155</v>
      </c>
      <c r="B133" s="15" t="s">
        <v>238</v>
      </c>
      <c r="C133" s="15" t="s">
        <v>19</v>
      </c>
      <c r="D133" s="21" t="s">
        <v>424</v>
      </c>
      <c r="E133" s="15" t="s">
        <v>435</v>
      </c>
    </row>
    <row r="134" spans="1:19" ht="12">
      <c r="A134" s="15" t="s">
        <v>155</v>
      </c>
      <c r="B134" s="15" t="s">
        <v>7</v>
      </c>
      <c r="C134" s="15" t="s">
        <v>24</v>
      </c>
      <c r="D134" s="21" t="s">
        <v>424</v>
      </c>
      <c r="E134" s="15" t="s">
        <v>433</v>
      </c>
    </row>
    <row r="135" spans="1:19" ht="12">
      <c r="A135" s="15" t="s">
        <v>155</v>
      </c>
      <c r="B135" s="15" t="s">
        <v>93</v>
      </c>
      <c r="C135" s="15" t="s">
        <v>477</v>
      </c>
      <c r="D135" s="21" t="s">
        <v>424</v>
      </c>
      <c r="E135" s="15" t="s">
        <v>431</v>
      </c>
    </row>
    <row r="136" spans="1:19" ht="12">
      <c r="A136" s="15" t="s">
        <v>155</v>
      </c>
      <c r="B136" s="15" t="s">
        <v>8</v>
      </c>
      <c r="C136" s="15" t="s">
        <v>36</v>
      </c>
      <c r="D136" s="21" t="s">
        <v>424</v>
      </c>
      <c r="E136" s="15" t="s">
        <v>430</v>
      </c>
    </row>
    <row r="137" spans="1:19" ht="12">
      <c r="A137" s="15" t="s">
        <v>155</v>
      </c>
      <c r="B137" s="15" t="s">
        <v>5</v>
      </c>
      <c r="C137" s="15" t="s">
        <v>251</v>
      </c>
      <c r="D137" s="21" t="s">
        <v>424</v>
      </c>
      <c r="E137" s="15" t="s">
        <v>429</v>
      </c>
    </row>
    <row r="138" spans="1:19" ht="12">
      <c r="A138" s="15" t="s">
        <v>155</v>
      </c>
      <c r="B138" s="15" t="s">
        <v>62</v>
      </c>
      <c r="C138" s="15" t="s">
        <v>188</v>
      </c>
      <c r="D138" s="21" t="s">
        <v>424</v>
      </c>
      <c r="E138" s="15" t="s">
        <v>428</v>
      </c>
    </row>
    <row r="139" spans="1:19" ht="12">
      <c r="A139" s="15" t="s">
        <v>155</v>
      </c>
      <c r="B139" s="15" t="s">
        <v>381</v>
      </c>
      <c r="C139" s="15" t="s">
        <v>143</v>
      </c>
      <c r="D139" s="20" t="s">
        <v>356</v>
      </c>
      <c r="E139" s="15" t="s">
        <v>442</v>
      </c>
    </row>
    <row r="140" spans="1:19" ht="12">
      <c r="A140" s="5" t="s">
        <v>155</v>
      </c>
      <c r="B140" s="5" t="s">
        <v>37</v>
      </c>
      <c r="C140" s="5" t="s">
        <v>244</v>
      </c>
      <c r="D140" s="5" t="s">
        <v>356</v>
      </c>
      <c r="E140" s="5" t="s">
        <v>443</v>
      </c>
      <c r="F140" s="5" t="s">
        <v>301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1:19" ht="12">
      <c r="A141" s="15" t="s">
        <v>155</v>
      </c>
      <c r="B141" s="15" t="s">
        <v>437</v>
      </c>
      <c r="C141" s="15" t="s">
        <v>134</v>
      </c>
      <c r="D141" s="20" t="s">
        <v>356</v>
      </c>
      <c r="E141" s="15" t="s">
        <v>473</v>
      </c>
    </row>
    <row r="142" spans="1:19" ht="12">
      <c r="A142" s="15" t="s">
        <v>155</v>
      </c>
      <c r="B142" s="15" t="s">
        <v>15</v>
      </c>
      <c r="C142" s="15" t="s">
        <v>289</v>
      </c>
      <c r="D142" s="20" t="s">
        <v>356</v>
      </c>
      <c r="E142" s="15" t="s">
        <v>472</v>
      </c>
    </row>
    <row r="143" spans="1:19" ht="12">
      <c r="A143" s="15" t="s">
        <v>155</v>
      </c>
      <c r="B143" s="15" t="s">
        <v>164</v>
      </c>
      <c r="C143" s="15" t="s">
        <v>138</v>
      </c>
      <c r="D143" s="20" t="s">
        <v>356</v>
      </c>
      <c r="E143" s="15" t="s">
        <v>391</v>
      </c>
    </row>
    <row r="145" spans="1:6" ht="24">
      <c r="A145" s="5" t="s">
        <v>411</v>
      </c>
      <c r="B145" s="5" t="s">
        <v>235</v>
      </c>
      <c r="C145" s="5" t="s">
        <v>82</v>
      </c>
      <c r="D145" s="4" t="s">
        <v>229</v>
      </c>
      <c r="E145" s="5" t="s">
        <v>150</v>
      </c>
      <c r="F145" s="5" t="s">
        <v>301</v>
      </c>
    </row>
    <row r="146" spans="1:6" ht="24">
      <c r="A146" s="5" t="s">
        <v>411</v>
      </c>
      <c r="B146" s="5" t="s">
        <v>249</v>
      </c>
      <c r="C146" s="5" t="s">
        <v>54</v>
      </c>
      <c r="D146" s="5" t="s">
        <v>229</v>
      </c>
      <c r="E146" s="5" t="s">
        <v>151</v>
      </c>
      <c r="F146" s="5" t="s">
        <v>301</v>
      </c>
    </row>
    <row r="147" spans="1:6" ht="24">
      <c r="A147" s="5" t="s">
        <v>411</v>
      </c>
      <c r="B147" s="5" t="s">
        <v>141</v>
      </c>
      <c r="C147" s="5" t="s">
        <v>204</v>
      </c>
      <c r="D147" s="5" t="s">
        <v>293</v>
      </c>
      <c r="E147" s="5" t="s">
        <v>152</v>
      </c>
      <c r="F147" s="5" t="s">
        <v>301</v>
      </c>
    </row>
    <row r="149" spans="1:6" ht="24">
      <c r="A149" s="15" t="s">
        <v>274</v>
      </c>
      <c r="B149" s="15" t="s">
        <v>100</v>
      </c>
      <c r="D149" s="18" t="s">
        <v>149</v>
      </c>
      <c r="E149" s="15" t="s">
        <v>193</v>
      </c>
    </row>
    <row r="150" spans="1:6" ht="24">
      <c r="A150" s="15" t="s">
        <v>274</v>
      </c>
      <c r="B150" s="15" t="s">
        <v>99</v>
      </c>
      <c r="D150" s="18" t="s">
        <v>149</v>
      </c>
      <c r="E150" s="15" t="s">
        <v>192</v>
      </c>
    </row>
    <row r="151" spans="1:6" ht="24">
      <c r="A151" s="15" t="s">
        <v>274</v>
      </c>
      <c r="B151" s="15" t="s">
        <v>65</v>
      </c>
      <c r="D151" s="18" t="s">
        <v>149</v>
      </c>
      <c r="E151" s="15" t="s">
        <v>190</v>
      </c>
    </row>
    <row r="152" spans="1:6" ht="24">
      <c r="A152" s="15" t="s">
        <v>274</v>
      </c>
      <c r="B152" s="15" t="s">
        <v>380</v>
      </c>
      <c r="D152" s="18" t="s">
        <v>149</v>
      </c>
      <c r="E152" s="15" t="s">
        <v>189</v>
      </c>
    </row>
    <row r="153" spans="1:6" ht="24">
      <c r="A153" s="15" t="s">
        <v>274</v>
      </c>
      <c r="B153" s="15" t="s">
        <v>304</v>
      </c>
      <c r="D153" s="18" t="s">
        <v>149</v>
      </c>
      <c r="E153" s="15" t="s">
        <v>187</v>
      </c>
    </row>
    <row r="154" spans="1:6" ht="24">
      <c r="A154" s="15" t="s">
        <v>274</v>
      </c>
      <c r="B154" s="15" t="s">
        <v>108</v>
      </c>
      <c r="D154" s="18" t="s">
        <v>149</v>
      </c>
      <c r="E154" s="15" t="s">
        <v>186</v>
      </c>
    </row>
    <row r="155" spans="1:6" ht="24">
      <c r="A155" s="15" t="s">
        <v>274</v>
      </c>
      <c r="B155" s="15" t="s">
        <v>283</v>
      </c>
      <c r="D155" s="18" t="s">
        <v>149</v>
      </c>
      <c r="E155" s="15" t="s">
        <v>185</v>
      </c>
    </row>
    <row r="156" spans="1:6" ht="24">
      <c r="A156" s="15" t="s">
        <v>274</v>
      </c>
      <c r="B156" s="15" t="s">
        <v>272</v>
      </c>
      <c r="D156" s="18" t="s">
        <v>149</v>
      </c>
      <c r="E156" s="15" t="s">
        <v>196</v>
      </c>
    </row>
    <row r="157" spans="1:6" ht="24">
      <c r="A157" s="15" t="s">
        <v>274</v>
      </c>
      <c r="B157" s="15" t="s">
        <v>280</v>
      </c>
      <c r="D157" s="18" t="s">
        <v>149</v>
      </c>
      <c r="E157" s="15" t="s">
        <v>195</v>
      </c>
    </row>
    <row r="158" spans="1:6" ht="24">
      <c r="A158" s="15" t="s">
        <v>274</v>
      </c>
      <c r="B158" s="15" t="s">
        <v>216</v>
      </c>
      <c r="D158" s="18" t="s">
        <v>149</v>
      </c>
      <c r="E158" s="15" t="s">
        <v>200</v>
      </c>
    </row>
    <row r="159" spans="1:6" ht="24">
      <c r="A159" s="15" t="s">
        <v>274</v>
      </c>
      <c r="B159" s="15" t="s">
        <v>191</v>
      </c>
      <c r="D159" s="18" t="s">
        <v>149</v>
      </c>
      <c r="E159" s="15" t="s">
        <v>205</v>
      </c>
    </row>
    <row r="160" spans="1:6" ht="24">
      <c r="A160" s="15" t="s">
        <v>274</v>
      </c>
      <c r="B160" s="15" t="s">
        <v>57</v>
      </c>
      <c r="C160" s="15" t="s">
        <v>110</v>
      </c>
      <c r="D160" s="19" t="s">
        <v>229</v>
      </c>
      <c r="E160" s="15" t="s">
        <v>203</v>
      </c>
    </row>
    <row r="161" spans="1:5" ht="24">
      <c r="A161" s="15" t="s">
        <v>274</v>
      </c>
      <c r="B161" s="15" t="s">
        <v>468</v>
      </c>
      <c r="C161" s="15" t="s">
        <v>159</v>
      </c>
      <c r="D161" s="19" t="s">
        <v>229</v>
      </c>
      <c r="E161" s="15" t="s">
        <v>207</v>
      </c>
    </row>
    <row r="162" spans="1:5" ht="24">
      <c r="A162" s="15" t="s">
        <v>274</v>
      </c>
      <c r="B162" s="15" t="s">
        <v>91</v>
      </c>
      <c r="C162" s="15" t="s">
        <v>383</v>
      </c>
      <c r="D162" s="20" t="s">
        <v>356</v>
      </c>
      <c r="E162" s="15" t="s">
        <v>206</v>
      </c>
    </row>
    <row r="163" spans="1:5" ht="24">
      <c r="A163" s="15" t="s">
        <v>274</v>
      </c>
      <c r="B163" s="15" t="s">
        <v>222</v>
      </c>
      <c r="C163" s="15" t="s">
        <v>147</v>
      </c>
      <c r="D163" s="20" t="s">
        <v>356</v>
      </c>
      <c r="E163" s="15" t="s">
        <v>202</v>
      </c>
    </row>
    <row r="164" spans="1:5" ht="24">
      <c r="A164" s="15" t="s">
        <v>274</v>
      </c>
      <c r="B164" s="15" t="s">
        <v>118</v>
      </c>
      <c r="C164" s="15" t="s">
        <v>174</v>
      </c>
      <c r="D164" s="20" t="s">
        <v>356</v>
      </c>
      <c r="E164" s="15" t="s">
        <v>95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workbookViewId="0"/>
  </sheetViews>
  <sheetFormatPr baseColWidth="10" defaultColWidth="17.1640625" defaultRowHeight="12.75" customHeight="1" x14ac:dyDescent="0"/>
  <cols>
    <col min="1" max="1" width="17.1640625" customWidth="1"/>
    <col min="2" max="10" width="8.5" customWidth="1"/>
    <col min="11" max="11" width="9.83203125" customWidth="1"/>
    <col min="12" max="12" width="9.5" customWidth="1"/>
    <col min="13" max="14" width="8.5" customWidth="1"/>
    <col min="15" max="25" width="17.1640625" customWidth="1"/>
  </cols>
  <sheetData>
    <row r="1" spans="1:25" ht="36">
      <c r="A1" s="23" t="s">
        <v>239</v>
      </c>
      <c r="B1" s="23" t="s">
        <v>209</v>
      </c>
      <c r="C1" s="23" t="s">
        <v>197</v>
      </c>
      <c r="D1" s="23" t="s">
        <v>231</v>
      </c>
      <c r="E1" s="23" t="s">
        <v>197</v>
      </c>
      <c r="F1" s="23" t="s">
        <v>230</v>
      </c>
      <c r="G1" s="23" t="s">
        <v>265</v>
      </c>
      <c r="H1" s="23" t="s">
        <v>258</v>
      </c>
      <c r="I1" s="23" t="s">
        <v>297</v>
      </c>
      <c r="J1" s="23" t="s">
        <v>25</v>
      </c>
      <c r="K1" s="23" t="s">
        <v>219</v>
      </c>
      <c r="L1" s="23" t="s">
        <v>242</v>
      </c>
      <c r="M1" s="23" t="s">
        <v>35</v>
      </c>
      <c r="N1" s="23" t="s">
        <v>211</v>
      </c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12">
      <c r="A2" s="15" t="s">
        <v>430</v>
      </c>
      <c r="B2" s="15" t="s">
        <v>31</v>
      </c>
      <c r="C2" s="15">
        <v>59</v>
      </c>
      <c r="D2" s="15" t="s">
        <v>31</v>
      </c>
      <c r="E2" s="15">
        <v>56</v>
      </c>
      <c r="F2" s="15" t="s">
        <v>31</v>
      </c>
      <c r="G2" s="15">
        <v>56</v>
      </c>
      <c r="H2" s="15">
        <v>3</v>
      </c>
      <c r="I2" s="15">
        <v>0</v>
      </c>
      <c r="K2" s="15">
        <v>3</v>
      </c>
      <c r="L2" s="15">
        <f t="shared" ref="L2:L12" si="0">SUM(((C2+E2)+G2))</f>
        <v>171</v>
      </c>
      <c r="M2" s="15">
        <v>1</v>
      </c>
      <c r="O2" s="15">
        <v>1</v>
      </c>
    </row>
    <row r="3" spans="1:25" ht="12">
      <c r="A3" s="15" t="s">
        <v>327</v>
      </c>
      <c r="B3" s="15" t="s">
        <v>28</v>
      </c>
      <c r="C3" s="15">
        <v>55</v>
      </c>
      <c r="D3" s="15" t="s">
        <v>31</v>
      </c>
      <c r="E3" s="15">
        <v>55</v>
      </c>
      <c r="F3" s="15" t="s">
        <v>31</v>
      </c>
      <c r="G3" s="15">
        <v>57</v>
      </c>
      <c r="H3" s="15">
        <v>2</v>
      </c>
      <c r="I3" s="15">
        <v>1</v>
      </c>
      <c r="J3" s="15">
        <f>5/9</f>
        <v>0.55555555555555558</v>
      </c>
      <c r="K3" s="15">
        <v>2</v>
      </c>
      <c r="L3" s="15">
        <f t="shared" si="0"/>
        <v>167</v>
      </c>
      <c r="M3" s="15">
        <v>3</v>
      </c>
      <c r="N3" s="15" t="s">
        <v>303</v>
      </c>
      <c r="O3" s="15">
        <v>2</v>
      </c>
    </row>
    <row r="4" spans="1:25" ht="12">
      <c r="A4" s="15" t="s">
        <v>323</v>
      </c>
      <c r="B4" s="15" t="s">
        <v>31</v>
      </c>
      <c r="C4" s="15">
        <v>54</v>
      </c>
      <c r="D4" s="15" t="s">
        <v>28</v>
      </c>
      <c r="E4" s="15">
        <v>55</v>
      </c>
      <c r="F4" s="15" t="s">
        <v>31</v>
      </c>
      <c r="G4" s="15">
        <v>55</v>
      </c>
      <c r="H4" s="15">
        <v>2</v>
      </c>
      <c r="I4" s="15">
        <v>1</v>
      </c>
      <c r="J4" s="15">
        <f>5/9</f>
        <v>0.55555555555555558</v>
      </c>
      <c r="K4" s="15">
        <v>2</v>
      </c>
      <c r="L4" s="15">
        <f t="shared" si="0"/>
        <v>164</v>
      </c>
      <c r="M4" s="15">
        <v>2</v>
      </c>
      <c r="N4" s="15" t="s">
        <v>303</v>
      </c>
      <c r="O4" s="15">
        <v>3</v>
      </c>
      <c r="P4" s="15" t="s">
        <v>303</v>
      </c>
    </row>
    <row r="5" spans="1:25" ht="12">
      <c r="A5" s="15" t="s">
        <v>436</v>
      </c>
      <c r="B5" s="15" t="s">
        <v>28</v>
      </c>
      <c r="C5" s="15">
        <v>57</v>
      </c>
      <c r="D5" s="15" t="s">
        <v>31</v>
      </c>
      <c r="E5" s="15">
        <v>56</v>
      </c>
      <c r="F5" s="15" t="s">
        <v>106</v>
      </c>
      <c r="G5" s="15">
        <f>(C5+E5)/2</f>
        <v>56.5</v>
      </c>
      <c r="H5" s="15">
        <v>2</v>
      </c>
      <c r="I5" s="15">
        <v>1</v>
      </c>
      <c r="J5" s="15">
        <f>3/6</f>
        <v>0.5</v>
      </c>
      <c r="K5" s="15">
        <v>1</v>
      </c>
      <c r="L5" s="15">
        <f t="shared" si="0"/>
        <v>169.5</v>
      </c>
      <c r="M5" s="15">
        <v>5</v>
      </c>
      <c r="N5" s="15" t="s">
        <v>303</v>
      </c>
      <c r="O5" s="15">
        <v>4</v>
      </c>
      <c r="P5" s="15" t="s">
        <v>144</v>
      </c>
    </row>
    <row r="6" spans="1:25" ht="12">
      <c r="A6" s="15" t="s">
        <v>435</v>
      </c>
      <c r="B6" s="15" t="s">
        <v>106</v>
      </c>
      <c r="C6" s="15">
        <f>(G6+E6)/2</f>
        <v>53</v>
      </c>
      <c r="D6" s="15" t="s">
        <v>31</v>
      </c>
      <c r="E6" s="15">
        <v>54</v>
      </c>
      <c r="F6" s="15" t="s">
        <v>28</v>
      </c>
      <c r="G6" s="15">
        <v>52</v>
      </c>
      <c r="H6" s="15">
        <v>2</v>
      </c>
      <c r="I6" s="15">
        <v>1</v>
      </c>
      <c r="J6" s="15">
        <f>3/6</f>
        <v>0.5</v>
      </c>
      <c r="K6" s="15">
        <v>1</v>
      </c>
      <c r="L6" s="15">
        <f t="shared" si="0"/>
        <v>159</v>
      </c>
      <c r="M6" s="15">
        <v>6</v>
      </c>
      <c r="N6" s="15" t="s">
        <v>303</v>
      </c>
      <c r="O6" s="15">
        <v>5</v>
      </c>
      <c r="P6" s="15" t="s">
        <v>303</v>
      </c>
    </row>
    <row r="7" spans="1:25" ht="12">
      <c r="A7" s="15" t="s">
        <v>428</v>
      </c>
      <c r="B7" s="15" t="s">
        <v>31</v>
      </c>
      <c r="C7" s="15">
        <v>57</v>
      </c>
      <c r="D7" s="15" t="s">
        <v>28</v>
      </c>
      <c r="E7" s="15">
        <v>51</v>
      </c>
      <c r="F7" s="15" t="s">
        <v>31</v>
      </c>
      <c r="G7" s="15">
        <v>50</v>
      </c>
      <c r="H7" s="15">
        <v>2</v>
      </c>
      <c r="I7" s="15">
        <v>1</v>
      </c>
      <c r="J7" s="15">
        <f>3/9</f>
        <v>0.33333333333333331</v>
      </c>
      <c r="K7" s="15">
        <v>2</v>
      </c>
      <c r="L7" s="15">
        <f t="shared" si="0"/>
        <v>158</v>
      </c>
      <c r="M7" s="15">
        <v>4</v>
      </c>
      <c r="O7" s="15">
        <v>6</v>
      </c>
      <c r="P7" s="15" t="s">
        <v>144</v>
      </c>
    </row>
    <row r="8" spans="1:25" ht="12">
      <c r="A8" s="15" t="s">
        <v>429</v>
      </c>
      <c r="B8" s="15" t="s">
        <v>31</v>
      </c>
      <c r="C8" s="15">
        <v>57</v>
      </c>
      <c r="D8" s="15" t="s">
        <v>28</v>
      </c>
      <c r="E8" s="15">
        <v>54</v>
      </c>
      <c r="F8" s="15" t="s">
        <v>31</v>
      </c>
      <c r="G8" s="15">
        <v>50</v>
      </c>
      <c r="H8" s="15">
        <v>2</v>
      </c>
      <c r="I8" s="15">
        <v>1</v>
      </c>
      <c r="J8" s="15">
        <f>2/9</f>
        <v>0.22222222222222221</v>
      </c>
      <c r="K8" s="15">
        <v>2</v>
      </c>
      <c r="L8" s="15">
        <f t="shared" si="0"/>
        <v>161</v>
      </c>
      <c r="M8" s="15">
        <v>7</v>
      </c>
      <c r="N8" s="15" t="s">
        <v>144</v>
      </c>
      <c r="O8" s="15">
        <v>7</v>
      </c>
      <c r="P8" s="15" t="s">
        <v>144</v>
      </c>
    </row>
    <row r="9" spans="1:25" ht="12">
      <c r="A9" s="15" t="s">
        <v>325</v>
      </c>
      <c r="B9" s="15" t="s">
        <v>31</v>
      </c>
      <c r="C9" s="15">
        <v>57</v>
      </c>
      <c r="D9" s="15" t="s">
        <v>28</v>
      </c>
      <c r="E9" s="15">
        <v>53</v>
      </c>
      <c r="F9" s="15" t="s">
        <v>28</v>
      </c>
      <c r="G9" s="15">
        <v>50</v>
      </c>
      <c r="H9" s="15">
        <v>1</v>
      </c>
      <c r="I9" s="15">
        <v>2</v>
      </c>
      <c r="K9" s="15">
        <v>1</v>
      </c>
      <c r="L9" s="15">
        <f t="shared" si="0"/>
        <v>160</v>
      </c>
      <c r="M9" s="15">
        <v>8</v>
      </c>
      <c r="O9" s="15">
        <v>8</v>
      </c>
    </row>
    <row r="10" spans="1:25" ht="12">
      <c r="A10" s="15" t="s">
        <v>431</v>
      </c>
      <c r="B10" s="15" t="s">
        <v>28</v>
      </c>
      <c r="C10" s="15">
        <v>53</v>
      </c>
      <c r="D10" s="15" t="s">
        <v>31</v>
      </c>
      <c r="E10" s="15">
        <v>53</v>
      </c>
      <c r="F10" s="15" t="s">
        <v>28</v>
      </c>
      <c r="G10" s="15">
        <v>50</v>
      </c>
      <c r="H10" s="15">
        <v>1</v>
      </c>
      <c r="I10" s="15">
        <v>2</v>
      </c>
      <c r="K10" s="15">
        <v>1</v>
      </c>
      <c r="L10" s="15">
        <f t="shared" si="0"/>
        <v>156</v>
      </c>
      <c r="N10" s="15" t="s">
        <v>96</v>
      </c>
    </row>
    <row r="11" spans="1:25" ht="12">
      <c r="A11" s="15" t="s">
        <v>328</v>
      </c>
      <c r="B11" s="15" t="s">
        <v>28</v>
      </c>
      <c r="C11" s="15">
        <v>54</v>
      </c>
      <c r="D11" s="15" t="s">
        <v>106</v>
      </c>
      <c r="E11" s="15">
        <f>AVERAGE(G11)</f>
        <v>54</v>
      </c>
      <c r="F11" s="15" t="s">
        <v>28</v>
      </c>
      <c r="G11" s="15">
        <v>54</v>
      </c>
      <c r="H11" s="15">
        <v>1</v>
      </c>
      <c r="I11" s="15">
        <v>2</v>
      </c>
      <c r="K11" s="15">
        <v>0</v>
      </c>
      <c r="L11" s="15">
        <f t="shared" si="0"/>
        <v>162</v>
      </c>
      <c r="N11" s="15" t="s">
        <v>96</v>
      </c>
    </row>
    <row r="12" spans="1:25" ht="12">
      <c r="A12" s="15" t="s">
        <v>433</v>
      </c>
      <c r="B12" s="15" t="s">
        <v>28</v>
      </c>
      <c r="C12" s="15">
        <v>55</v>
      </c>
      <c r="D12" s="15" t="s">
        <v>28</v>
      </c>
      <c r="E12" s="15">
        <v>53</v>
      </c>
      <c r="F12" s="15" t="s">
        <v>28</v>
      </c>
      <c r="G12" s="15">
        <v>55</v>
      </c>
      <c r="H12" s="15">
        <v>0</v>
      </c>
      <c r="I12" s="15">
        <v>3</v>
      </c>
      <c r="K12" s="15">
        <v>0</v>
      </c>
      <c r="L12" s="15">
        <f t="shared" si="0"/>
        <v>163</v>
      </c>
      <c r="N12" s="15" t="s">
        <v>96</v>
      </c>
    </row>
    <row r="14" spans="1:25" ht="12">
      <c r="A14" s="2" t="s">
        <v>52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"/>
  <sheetViews>
    <sheetView workbookViewId="0"/>
  </sheetViews>
  <sheetFormatPr baseColWidth="10" defaultColWidth="17.1640625" defaultRowHeight="12.75" customHeight="1" x14ac:dyDescent="0"/>
  <cols>
    <col min="1" max="1" width="17.1640625" customWidth="1"/>
    <col min="2" max="12" width="8.6640625" customWidth="1"/>
    <col min="13" max="13" width="8.5" customWidth="1"/>
    <col min="14" max="14" width="9.1640625" customWidth="1"/>
    <col min="15" max="16" width="8.6640625" customWidth="1"/>
    <col min="17" max="28" width="17.1640625" customWidth="1"/>
  </cols>
  <sheetData>
    <row r="1" spans="1:28" ht="36">
      <c r="A1" s="24" t="s">
        <v>239</v>
      </c>
      <c r="B1" s="24" t="s">
        <v>209</v>
      </c>
      <c r="C1" s="24" t="s">
        <v>265</v>
      </c>
      <c r="D1" s="24" t="s">
        <v>231</v>
      </c>
      <c r="E1" s="24" t="s">
        <v>265</v>
      </c>
      <c r="F1" s="24" t="s">
        <v>230</v>
      </c>
      <c r="G1" s="24" t="s">
        <v>197</v>
      </c>
      <c r="H1" s="24" t="s">
        <v>233</v>
      </c>
      <c r="I1" s="24" t="s">
        <v>265</v>
      </c>
      <c r="J1" s="24" t="s">
        <v>258</v>
      </c>
      <c r="K1" s="24" t="s">
        <v>297</v>
      </c>
      <c r="L1" s="25" t="s">
        <v>111</v>
      </c>
      <c r="M1" s="24" t="s">
        <v>219</v>
      </c>
      <c r="N1" s="24" t="s">
        <v>242</v>
      </c>
      <c r="O1" s="24" t="s">
        <v>35</v>
      </c>
      <c r="P1" s="24" t="s">
        <v>211</v>
      </c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2">
      <c r="A2" s="15" t="s">
        <v>473</v>
      </c>
      <c r="B2" s="15" t="s">
        <v>31</v>
      </c>
      <c r="C2" s="15">
        <v>56</v>
      </c>
      <c r="D2" s="15" t="s">
        <v>31</v>
      </c>
      <c r="E2" s="15">
        <v>57</v>
      </c>
      <c r="F2" s="15" t="s">
        <v>31</v>
      </c>
      <c r="G2" s="15">
        <v>56</v>
      </c>
      <c r="H2" s="15" t="s">
        <v>31</v>
      </c>
      <c r="I2" s="15">
        <v>51</v>
      </c>
      <c r="J2" s="15">
        <v>4</v>
      </c>
      <c r="K2" s="15">
        <v>0</v>
      </c>
      <c r="L2" s="26"/>
      <c r="N2" s="15">
        <f t="shared" ref="N2:N10" si="0">SUM((((C2+E2)+G2)+I2))</f>
        <v>220</v>
      </c>
      <c r="O2" s="15">
        <v>1</v>
      </c>
    </row>
    <row r="3" spans="1:28" ht="12">
      <c r="A3" s="15" t="s">
        <v>397</v>
      </c>
      <c r="B3" s="15" t="s">
        <v>28</v>
      </c>
      <c r="C3" s="15">
        <v>57</v>
      </c>
      <c r="D3" s="15" t="s">
        <v>31</v>
      </c>
      <c r="E3" s="15">
        <v>57</v>
      </c>
      <c r="F3" s="15" t="s">
        <v>106</v>
      </c>
      <c r="G3" s="15">
        <f>((57+57)+59)/3</f>
        <v>57.666666666666664</v>
      </c>
      <c r="H3" s="15" t="s">
        <v>31</v>
      </c>
      <c r="I3" s="15">
        <v>59</v>
      </c>
      <c r="J3" s="15">
        <v>3</v>
      </c>
      <c r="K3" s="15">
        <v>1</v>
      </c>
      <c r="L3" s="26">
        <f>8/12</f>
        <v>0.66666666666666663</v>
      </c>
      <c r="M3" s="15">
        <v>2</v>
      </c>
      <c r="N3" s="15">
        <f t="shared" si="0"/>
        <v>230.66666666666666</v>
      </c>
      <c r="O3" s="15">
        <v>2</v>
      </c>
    </row>
    <row r="4" spans="1:28" ht="12">
      <c r="A4" s="15" t="s">
        <v>472</v>
      </c>
      <c r="B4" s="15" t="s">
        <v>31</v>
      </c>
      <c r="C4" s="15">
        <v>56</v>
      </c>
      <c r="D4" s="15" t="s">
        <v>31</v>
      </c>
      <c r="E4" s="15">
        <v>50</v>
      </c>
      <c r="F4" s="15" t="s">
        <v>31</v>
      </c>
      <c r="G4" s="15">
        <v>54</v>
      </c>
      <c r="H4" s="15" t="s">
        <v>28</v>
      </c>
      <c r="I4" s="15">
        <v>56</v>
      </c>
      <c r="J4" s="15">
        <v>3</v>
      </c>
      <c r="K4" s="15">
        <v>1</v>
      </c>
      <c r="L4" s="26">
        <f>7/16</f>
        <v>0.4375</v>
      </c>
      <c r="N4" s="15">
        <f t="shared" si="0"/>
        <v>216</v>
      </c>
      <c r="O4" s="15">
        <v>3</v>
      </c>
      <c r="P4" s="15" t="s">
        <v>144</v>
      </c>
    </row>
    <row r="5" spans="1:28" ht="12">
      <c r="A5" s="15" t="s">
        <v>391</v>
      </c>
      <c r="B5" s="15" t="s">
        <v>106</v>
      </c>
      <c r="C5" s="15">
        <f>((58+54)+55)/3</f>
        <v>55.666666666666664</v>
      </c>
      <c r="D5" s="15" t="s">
        <v>28</v>
      </c>
      <c r="E5" s="15">
        <v>58</v>
      </c>
      <c r="F5" s="15" t="s">
        <v>31</v>
      </c>
      <c r="G5" s="15">
        <v>54</v>
      </c>
      <c r="H5" s="15" t="s">
        <v>31</v>
      </c>
      <c r="I5" s="15">
        <v>55</v>
      </c>
      <c r="J5" s="15">
        <v>3</v>
      </c>
      <c r="K5" s="15">
        <v>1</v>
      </c>
      <c r="L5" s="26">
        <f>5/12</f>
        <v>0.41666666666666669</v>
      </c>
      <c r="M5" s="15">
        <v>2</v>
      </c>
      <c r="N5" s="15">
        <f t="shared" si="0"/>
        <v>222.66666666666666</v>
      </c>
      <c r="O5" s="15">
        <v>4</v>
      </c>
      <c r="P5" s="15" t="s">
        <v>144</v>
      </c>
    </row>
    <row r="6" spans="1:28" ht="12">
      <c r="A6" s="15" t="s">
        <v>202</v>
      </c>
      <c r="B6" s="15" t="s">
        <v>28</v>
      </c>
      <c r="C6" s="15">
        <v>59</v>
      </c>
      <c r="D6" s="15" t="s">
        <v>31</v>
      </c>
      <c r="E6" s="15">
        <v>56</v>
      </c>
      <c r="F6" s="15" t="s">
        <v>28</v>
      </c>
      <c r="G6" s="15">
        <v>54</v>
      </c>
      <c r="H6" s="15" t="s">
        <v>31</v>
      </c>
      <c r="I6" s="15">
        <v>58</v>
      </c>
      <c r="J6" s="15">
        <v>2</v>
      </c>
      <c r="K6" s="15">
        <v>2</v>
      </c>
      <c r="L6" s="26"/>
      <c r="N6" s="15">
        <f t="shared" si="0"/>
        <v>227</v>
      </c>
      <c r="O6" s="15">
        <v>5</v>
      </c>
    </row>
    <row r="7" spans="1:28" ht="12">
      <c r="A7" s="15" t="s">
        <v>442</v>
      </c>
      <c r="B7" s="15" t="s">
        <v>31</v>
      </c>
      <c r="C7" s="15">
        <v>53</v>
      </c>
      <c r="D7" s="15" t="s">
        <v>28</v>
      </c>
      <c r="E7" s="15">
        <v>55</v>
      </c>
      <c r="F7" s="15" t="s">
        <v>31</v>
      </c>
      <c r="G7" s="15">
        <v>57</v>
      </c>
      <c r="H7" s="15" t="s">
        <v>28</v>
      </c>
      <c r="I7" s="15">
        <v>55</v>
      </c>
      <c r="J7" s="15">
        <v>2</v>
      </c>
      <c r="K7" s="15">
        <v>2</v>
      </c>
      <c r="L7" s="26"/>
      <c r="N7" s="15">
        <f t="shared" si="0"/>
        <v>220</v>
      </c>
      <c r="O7" s="15">
        <v>6</v>
      </c>
      <c r="P7" s="15" t="s">
        <v>303</v>
      </c>
    </row>
    <row r="8" spans="1:28" ht="12">
      <c r="A8" s="15" t="s">
        <v>416</v>
      </c>
      <c r="B8" s="15" t="s">
        <v>31</v>
      </c>
      <c r="C8" s="15">
        <v>59</v>
      </c>
      <c r="D8" s="15" t="s">
        <v>28</v>
      </c>
      <c r="E8" s="15">
        <v>53</v>
      </c>
      <c r="F8" s="15" t="s">
        <v>28</v>
      </c>
      <c r="G8" s="15">
        <v>51</v>
      </c>
      <c r="H8" s="15" t="s">
        <v>28</v>
      </c>
      <c r="I8" s="15">
        <v>50</v>
      </c>
      <c r="J8" s="15">
        <v>1</v>
      </c>
      <c r="K8" s="15">
        <v>3</v>
      </c>
      <c r="L8" s="26">
        <f>12/16</f>
        <v>0.75</v>
      </c>
      <c r="M8" s="15">
        <v>1</v>
      </c>
      <c r="N8" s="15">
        <f t="shared" si="0"/>
        <v>213</v>
      </c>
      <c r="O8" s="15">
        <v>7</v>
      </c>
    </row>
    <row r="9" spans="1:28" ht="12">
      <c r="A9" s="15" t="s">
        <v>95</v>
      </c>
      <c r="B9" s="15" t="s">
        <v>28</v>
      </c>
      <c r="C9" s="15">
        <v>50</v>
      </c>
      <c r="D9" s="15" t="s">
        <v>28</v>
      </c>
      <c r="E9" s="15">
        <v>55</v>
      </c>
      <c r="F9" s="15" t="s">
        <v>28</v>
      </c>
      <c r="G9" s="15">
        <v>56</v>
      </c>
      <c r="H9" s="15" t="s">
        <v>106</v>
      </c>
      <c r="I9" s="15">
        <f>((50+55)+56)/3</f>
        <v>53.666666666666664</v>
      </c>
      <c r="J9" s="15">
        <v>1</v>
      </c>
      <c r="K9" s="15">
        <v>3</v>
      </c>
      <c r="L9" s="26">
        <f>9/12</f>
        <v>0.75</v>
      </c>
      <c r="M9" s="15">
        <v>0</v>
      </c>
      <c r="N9" s="15">
        <f t="shared" si="0"/>
        <v>214.66666666666666</v>
      </c>
      <c r="O9" s="15">
        <v>8</v>
      </c>
      <c r="P9" s="15" t="s">
        <v>232</v>
      </c>
    </row>
    <row r="10" spans="1:28" ht="12">
      <c r="A10" s="15" t="s">
        <v>206</v>
      </c>
      <c r="B10" s="15" t="s">
        <v>28</v>
      </c>
      <c r="C10" s="15">
        <v>55</v>
      </c>
      <c r="D10" s="15" t="s">
        <v>106</v>
      </c>
      <c r="E10" s="15">
        <f>((55+53)+50)/3</f>
        <v>52.666666666666664</v>
      </c>
      <c r="F10" s="15" t="s">
        <v>28</v>
      </c>
      <c r="G10" s="15">
        <v>53</v>
      </c>
      <c r="H10" s="15" t="s">
        <v>28</v>
      </c>
      <c r="I10" s="15">
        <v>50</v>
      </c>
      <c r="J10" s="15">
        <v>1</v>
      </c>
      <c r="K10" s="15">
        <v>3</v>
      </c>
      <c r="L10" s="26">
        <f>9/12</f>
        <v>0.75</v>
      </c>
      <c r="M10" s="15">
        <v>0</v>
      </c>
      <c r="N10" s="15">
        <f t="shared" si="0"/>
        <v>210.66666666666666</v>
      </c>
      <c r="P10" s="15" t="s">
        <v>144</v>
      </c>
    </row>
    <row r="11" spans="1:28" ht="12">
      <c r="L11" s="26"/>
    </row>
    <row r="12" spans="1:28" ht="12">
      <c r="L12" s="26"/>
    </row>
    <row r="13" spans="1:28" ht="12">
      <c r="L13" s="26"/>
    </row>
    <row r="14" spans="1:28" ht="12">
      <c r="L14" s="26"/>
    </row>
    <row r="15" spans="1:28" ht="12">
      <c r="L15" s="26"/>
    </row>
    <row r="16" spans="1:28" ht="12">
      <c r="L16" s="26"/>
    </row>
    <row r="17" spans="12:12" ht="12">
      <c r="L17" s="26"/>
    </row>
    <row r="18" spans="12:12" ht="12">
      <c r="L18" s="26"/>
    </row>
    <row r="19" spans="12:12" ht="12">
      <c r="L19" s="26"/>
    </row>
    <row r="20" spans="12:12" ht="12">
      <c r="L20" s="26"/>
    </row>
    <row r="21" spans="12:12" ht="12">
      <c r="L21" s="26"/>
    </row>
    <row r="22" spans="12:12" ht="12">
      <c r="L22" s="26"/>
    </row>
    <row r="23" spans="12:12" ht="12">
      <c r="L23" s="26"/>
    </row>
    <row r="24" spans="12:12" ht="12">
      <c r="L24" s="26"/>
    </row>
    <row r="25" spans="12:12" ht="12">
      <c r="L25" s="26"/>
    </row>
    <row r="26" spans="12:12" ht="12">
      <c r="L26" s="26"/>
    </row>
    <row r="27" spans="12:12" ht="12">
      <c r="L27" s="26"/>
    </row>
    <row r="28" spans="12:12" ht="12">
      <c r="L28" s="26"/>
    </row>
    <row r="29" spans="12:12" ht="12">
      <c r="L29" s="26"/>
    </row>
    <row r="30" spans="12:12" ht="12">
      <c r="L30" s="26"/>
    </row>
    <row r="31" spans="12:12" ht="12">
      <c r="L31" s="26"/>
    </row>
    <row r="32" spans="12:12" ht="12">
      <c r="L32" s="26"/>
    </row>
    <row r="33" spans="12:12" ht="12">
      <c r="L33" s="26"/>
    </row>
    <row r="34" spans="12:12" ht="12">
      <c r="L34" s="26"/>
    </row>
    <row r="35" spans="12:12" ht="12">
      <c r="L35" s="26"/>
    </row>
    <row r="36" spans="12:12" ht="12">
      <c r="L36" s="26"/>
    </row>
    <row r="37" spans="12:12" ht="12">
      <c r="L37" s="26"/>
    </row>
    <row r="38" spans="12:12" ht="12">
      <c r="L38" s="26"/>
    </row>
    <row r="39" spans="12:12" ht="12">
      <c r="L39" s="26"/>
    </row>
    <row r="40" spans="12:12" ht="12">
      <c r="L40" s="26"/>
    </row>
    <row r="41" spans="12:12" ht="12">
      <c r="L41" s="26"/>
    </row>
    <row r="42" spans="12:12" ht="12">
      <c r="L42" s="26"/>
    </row>
    <row r="43" spans="12:12" ht="12">
      <c r="L43" s="26"/>
    </row>
    <row r="44" spans="12:12" ht="12">
      <c r="L44" s="26"/>
    </row>
    <row r="45" spans="12:12" ht="12">
      <c r="L45" s="26"/>
    </row>
    <row r="46" spans="12:12" ht="12">
      <c r="L46" s="26"/>
    </row>
    <row r="47" spans="12:12" ht="12">
      <c r="L47" s="26"/>
    </row>
    <row r="48" spans="12:12" ht="12">
      <c r="L48" s="26"/>
    </row>
    <row r="49" spans="12:12" ht="12">
      <c r="L49" s="26"/>
    </row>
    <row r="50" spans="12:12" ht="12">
      <c r="L50" s="26"/>
    </row>
    <row r="51" spans="12:12" ht="12">
      <c r="L51" s="26"/>
    </row>
    <row r="52" spans="12:12" ht="12">
      <c r="L52" s="26"/>
    </row>
    <row r="53" spans="12:12" ht="12">
      <c r="L53" s="26"/>
    </row>
    <row r="54" spans="12:12" ht="12">
      <c r="L54" s="26"/>
    </row>
    <row r="55" spans="12:12" ht="12">
      <c r="L55" s="26"/>
    </row>
    <row r="56" spans="12:12" ht="12">
      <c r="L56" s="26"/>
    </row>
    <row r="57" spans="12:12" ht="12">
      <c r="L57" s="26"/>
    </row>
    <row r="58" spans="12:12" ht="12">
      <c r="L58" s="26"/>
    </row>
    <row r="59" spans="12:12" ht="12">
      <c r="L59" s="26"/>
    </row>
    <row r="60" spans="12:12" ht="12">
      <c r="L60" s="26"/>
    </row>
    <row r="61" spans="12:12" ht="12">
      <c r="L61" s="26"/>
    </row>
    <row r="62" spans="12:12" ht="12">
      <c r="L62" s="26"/>
    </row>
    <row r="63" spans="12:12" ht="12">
      <c r="L63" s="26"/>
    </row>
    <row r="64" spans="12:12" ht="12">
      <c r="L64" s="26"/>
    </row>
    <row r="65" spans="12:12" ht="12">
      <c r="L65" s="26"/>
    </row>
    <row r="66" spans="12:12" ht="12">
      <c r="L66" s="26"/>
    </row>
    <row r="67" spans="12:12" ht="12">
      <c r="L67" s="26"/>
    </row>
    <row r="68" spans="12:12" ht="12">
      <c r="L68" s="26"/>
    </row>
    <row r="69" spans="12:12" ht="12">
      <c r="L69" s="26"/>
    </row>
    <row r="70" spans="12:12" ht="12">
      <c r="L70" s="26"/>
    </row>
    <row r="71" spans="12:12" ht="12">
      <c r="L71" s="26"/>
    </row>
    <row r="72" spans="12:12" ht="12">
      <c r="L72" s="26"/>
    </row>
    <row r="73" spans="12:12" ht="12">
      <c r="L73" s="26"/>
    </row>
    <row r="74" spans="12:12" ht="12">
      <c r="L74" s="26"/>
    </row>
    <row r="75" spans="12:12" ht="12">
      <c r="L75" s="26"/>
    </row>
    <row r="76" spans="12:12" ht="12">
      <c r="L76" s="26"/>
    </row>
    <row r="77" spans="12:12" ht="12">
      <c r="L77" s="26"/>
    </row>
    <row r="78" spans="12:12" ht="12">
      <c r="L78" s="26"/>
    </row>
    <row r="79" spans="12:12" ht="12">
      <c r="L79" s="26"/>
    </row>
    <row r="80" spans="12:12" ht="12">
      <c r="L80" s="26"/>
    </row>
    <row r="81" spans="12:12" ht="12">
      <c r="L81" s="26"/>
    </row>
    <row r="82" spans="12:12" ht="12">
      <c r="L82" s="26"/>
    </row>
    <row r="83" spans="12:12" ht="12">
      <c r="L83" s="26"/>
    </row>
    <row r="84" spans="12:12" ht="12">
      <c r="L84" s="26"/>
    </row>
    <row r="85" spans="12:12" ht="12">
      <c r="L85" s="26"/>
    </row>
    <row r="86" spans="12:12" ht="12">
      <c r="L86" s="26"/>
    </row>
    <row r="87" spans="12:12" ht="12">
      <c r="L87" s="26"/>
    </row>
    <row r="88" spans="12:12" ht="12">
      <c r="L88" s="26"/>
    </row>
    <row r="89" spans="12:12" ht="12">
      <c r="L89" s="26"/>
    </row>
    <row r="90" spans="12:12" ht="12">
      <c r="L90" s="26"/>
    </row>
    <row r="91" spans="12:12" ht="12">
      <c r="L91" s="26"/>
    </row>
    <row r="92" spans="12:12" ht="12">
      <c r="L92" s="26"/>
    </row>
    <row r="93" spans="12:12" ht="12">
      <c r="L93" s="26"/>
    </row>
    <row r="94" spans="12:12" ht="12">
      <c r="L94" s="26"/>
    </row>
    <row r="95" spans="12:12" ht="12">
      <c r="L95" s="26"/>
    </row>
    <row r="96" spans="12:12" ht="12">
      <c r="L96" s="26"/>
    </row>
    <row r="97" spans="12:12" ht="12">
      <c r="L97" s="26"/>
    </row>
    <row r="98" spans="12:12" ht="12">
      <c r="L98" s="26"/>
    </row>
    <row r="99" spans="12:12" ht="12">
      <c r="L99" s="26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/>
  </sheetViews>
  <sheetFormatPr baseColWidth="10" defaultColWidth="17.1640625" defaultRowHeight="12.75" customHeight="1" x14ac:dyDescent="0"/>
  <cols>
    <col min="1" max="1" width="17.1640625" customWidth="1"/>
    <col min="2" max="13" width="9" customWidth="1"/>
    <col min="14" max="22" width="17.1640625" customWidth="1"/>
  </cols>
  <sheetData>
    <row r="1" spans="1:22" ht="36">
      <c r="A1" s="27" t="s">
        <v>239</v>
      </c>
      <c r="B1" s="27" t="s">
        <v>209</v>
      </c>
      <c r="C1" s="27" t="s">
        <v>265</v>
      </c>
      <c r="D1" s="27" t="s">
        <v>231</v>
      </c>
      <c r="E1" s="27" t="s">
        <v>265</v>
      </c>
      <c r="F1" s="27" t="s">
        <v>230</v>
      </c>
      <c r="G1" s="27" t="s">
        <v>197</v>
      </c>
      <c r="H1" s="27" t="s">
        <v>258</v>
      </c>
      <c r="I1" s="27" t="s">
        <v>297</v>
      </c>
      <c r="J1" s="27" t="s">
        <v>259</v>
      </c>
      <c r="K1" s="27" t="s">
        <v>173</v>
      </c>
      <c r="L1" s="27" t="s">
        <v>35</v>
      </c>
      <c r="M1" s="27" t="s">
        <v>330</v>
      </c>
      <c r="N1" s="27"/>
      <c r="O1" s="27"/>
      <c r="P1" s="27"/>
      <c r="Q1" s="27"/>
      <c r="R1" s="27"/>
      <c r="S1" s="27"/>
      <c r="T1" s="27"/>
      <c r="U1" s="27"/>
      <c r="V1" s="27"/>
    </row>
    <row r="2" spans="1:22" ht="12">
      <c r="A2" s="15" t="s">
        <v>390</v>
      </c>
      <c r="B2" s="15" t="s">
        <v>41</v>
      </c>
      <c r="C2" s="15">
        <v>27</v>
      </c>
      <c r="D2" s="15" t="s">
        <v>41</v>
      </c>
      <c r="E2" s="15">
        <v>28</v>
      </c>
      <c r="F2" s="15" t="s">
        <v>41</v>
      </c>
      <c r="G2" s="15">
        <v>28</v>
      </c>
      <c r="H2" s="15">
        <f t="shared" ref="H2:H33" si="0">COUNTIF(A2:G2,"w")</f>
        <v>3</v>
      </c>
      <c r="I2" s="15">
        <f t="shared" ref="I2:I33" si="1">COUNTIF(A2:G2,"l")</f>
        <v>0</v>
      </c>
      <c r="J2" s="15">
        <f>5/9</f>
        <v>0.55555555555555558</v>
      </c>
      <c r="K2" s="15">
        <f t="shared" ref="K2:K16" si="2">SUM(B2:G2)</f>
        <v>83</v>
      </c>
      <c r="L2" s="15">
        <v>1</v>
      </c>
    </row>
    <row r="3" spans="1:22" ht="12">
      <c r="A3" s="15" t="s">
        <v>459</v>
      </c>
      <c r="B3" s="15" t="s">
        <v>41</v>
      </c>
      <c r="C3" s="15">
        <v>28</v>
      </c>
      <c r="D3" s="15" t="s">
        <v>41</v>
      </c>
      <c r="E3" s="15">
        <v>28</v>
      </c>
      <c r="F3" s="15" t="s">
        <v>41</v>
      </c>
      <c r="G3" s="15">
        <v>28</v>
      </c>
      <c r="H3" s="15">
        <f t="shared" si="0"/>
        <v>3</v>
      </c>
      <c r="I3" s="15">
        <f t="shared" si="1"/>
        <v>0</v>
      </c>
      <c r="J3" s="15">
        <f>4/9</f>
        <v>0.44444444444444442</v>
      </c>
      <c r="K3" s="15">
        <f t="shared" si="2"/>
        <v>84</v>
      </c>
      <c r="L3" s="15">
        <v>2</v>
      </c>
      <c r="M3" s="15" t="s">
        <v>144</v>
      </c>
    </row>
    <row r="4" spans="1:22" ht="12">
      <c r="A4" s="15" t="s">
        <v>460</v>
      </c>
      <c r="B4" s="15" t="s">
        <v>41</v>
      </c>
      <c r="C4" s="15">
        <v>27</v>
      </c>
      <c r="D4" s="15" t="s">
        <v>41</v>
      </c>
      <c r="E4" s="15">
        <v>29</v>
      </c>
      <c r="F4" s="15" t="s">
        <v>41</v>
      </c>
      <c r="G4" s="15">
        <v>28</v>
      </c>
      <c r="H4" s="15">
        <f t="shared" si="0"/>
        <v>3</v>
      </c>
      <c r="I4" s="15">
        <f t="shared" si="1"/>
        <v>0</v>
      </c>
      <c r="J4" s="15">
        <f>4/9</f>
        <v>0.44444444444444442</v>
      </c>
      <c r="K4" s="15">
        <f t="shared" si="2"/>
        <v>84</v>
      </c>
      <c r="L4" s="15">
        <v>3</v>
      </c>
      <c r="M4" s="15" t="s">
        <v>105</v>
      </c>
    </row>
    <row r="5" spans="1:22" ht="12">
      <c r="A5" s="15" t="s">
        <v>462</v>
      </c>
      <c r="B5" s="15" t="s">
        <v>41</v>
      </c>
      <c r="C5" s="15">
        <v>27</v>
      </c>
      <c r="D5" s="15" t="s">
        <v>41</v>
      </c>
      <c r="E5" s="15">
        <v>30</v>
      </c>
      <c r="F5" s="15" t="s">
        <v>41</v>
      </c>
      <c r="G5" s="15">
        <v>27</v>
      </c>
      <c r="H5" s="15">
        <f t="shared" si="0"/>
        <v>3</v>
      </c>
      <c r="I5" s="15">
        <f t="shared" si="1"/>
        <v>0</v>
      </c>
      <c r="J5" s="15">
        <f>3/9</f>
        <v>0.33333333333333331</v>
      </c>
      <c r="K5" s="15">
        <f t="shared" si="2"/>
        <v>84</v>
      </c>
      <c r="L5" s="15">
        <v>4</v>
      </c>
      <c r="M5" s="15" t="s">
        <v>144</v>
      </c>
    </row>
    <row r="6" spans="1:22" ht="12">
      <c r="A6" s="15" t="s">
        <v>444</v>
      </c>
      <c r="B6" s="15" t="s">
        <v>41</v>
      </c>
      <c r="C6" s="15">
        <v>28</v>
      </c>
      <c r="D6" s="15" t="s">
        <v>41</v>
      </c>
      <c r="E6" s="15">
        <v>27</v>
      </c>
      <c r="F6" s="15" t="s">
        <v>41</v>
      </c>
      <c r="G6" s="15">
        <v>29</v>
      </c>
      <c r="H6" s="15">
        <f t="shared" si="0"/>
        <v>3</v>
      </c>
      <c r="I6" s="15">
        <f t="shared" si="1"/>
        <v>0</v>
      </c>
      <c r="J6" s="15">
        <f>2/9</f>
        <v>0.22222222222222221</v>
      </c>
      <c r="K6" s="15">
        <f t="shared" si="2"/>
        <v>84</v>
      </c>
      <c r="L6" s="15">
        <v>5</v>
      </c>
      <c r="M6" s="15" t="s">
        <v>144</v>
      </c>
    </row>
    <row r="7" spans="1:22" ht="12">
      <c r="A7" s="15" t="s">
        <v>342</v>
      </c>
      <c r="B7" s="15" t="s">
        <v>41</v>
      </c>
      <c r="C7" s="15">
        <v>27</v>
      </c>
      <c r="D7" s="15" t="s">
        <v>41</v>
      </c>
      <c r="E7" s="15">
        <v>28</v>
      </c>
      <c r="F7" s="15" t="s">
        <v>41</v>
      </c>
      <c r="G7" s="15">
        <v>29</v>
      </c>
      <c r="H7" s="15">
        <f t="shared" si="0"/>
        <v>3</v>
      </c>
      <c r="I7" s="15">
        <f t="shared" si="1"/>
        <v>0</v>
      </c>
      <c r="J7" s="15">
        <f>2/9</f>
        <v>0.22222222222222221</v>
      </c>
      <c r="K7" s="15">
        <f t="shared" si="2"/>
        <v>84</v>
      </c>
      <c r="L7" s="15">
        <v>6</v>
      </c>
      <c r="M7" s="15" t="s">
        <v>105</v>
      </c>
    </row>
    <row r="8" spans="1:22" ht="12">
      <c r="A8" s="15" t="s">
        <v>455</v>
      </c>
      <c r="B8" s="15" t="s">
        <v>41</v>
      </c>
      <c r="C8" s="15">
        <v>28</v>
      </c>
      <c r="D8" s="15" t="s">
        <v>41</v>
      </c>
      <c r="E8" s="15">
        <v>28</v>
      </c>
      <c r="F8" s="15" t="s">
        <v>41</v>
      </c>
      <c r="G8" s="15">
        <v>29</v>
      </c>
      <c r="H8" s="15">
        <f t="shared" si="0"/>
        <v>3</v>
      </c>
      <c r="I8" s="15">
        <f t="shared" si="1"/>
        <v>0</v>
      </c>
      <c r="J8" s="15">
        <f>1/9</f>
        <v>0.1111111111111111</v>
      </c>
      <c r="K8" s="15">
        <f t="shared" si="2"/>
        <v>85</v>
      </c>
      <c r="L8" s="15">
        <v>7</v>
      </c>
      <c r="M8" s="15" t="s">
        <v>144</v>
      </c>
    </row>
    <row r="9" spans="1:22" ht="12">
      <c r="A9" s="15" t="s">
        <v>396</v>
      </c>
      <c r="B9" s="15" t="s">
        <v>41</v>
      </c>
      <c r="C9" s="15">
        <v>26</v>
      </c>
      <c r="D9" s="15" t="s">
        <v>38</v>
      </c>
      <c r="E9" s="15">
        <v>26</v>
      </c>
      <c r="F9" s="15" t="s">
        <v>41</v>
      </c>
      <c r="G9" s="15">
        <v>28</v>
      </c>
      <c r="H9" s="15">
        <f t="shared" si="0"/>
        <v>2</v>
      </c>
      <c r="I9" s="15">
        <f t="shared" si="1"/>
        <v>1</v>
      </c>
      <c r="J9" s="15">
        <f>6/9</f>
        <v>0.66666666666666663</v>
      </c>
      <c r="K9" s="15">
        <f t="shared" si="2"/>
        <v>80</v>
      </c>
      <c r="L9" s="15">
        <v>8</v>
      </c>
    </row>
    <row r="10" spans="1:22" ht="12">
      <c r="A10" s="15" t="s">
        <v>86</v>
      </c>
      <c r="B10" s="15" t="s">
        <v>38</v>
      </c>
      <c r="C10" s="15">
        <v>28</v>
      </c>
      <c r="D10" s="15" t="s">
        <v>41</v>
      </c>
      <c r="E10" s="15">
        <v>29</v>
      </c>
      <c r="F10" s="15" t="s">
        <v>41</v>
      </c>
      <c r="G10" s="15">
        <v>29</v>
      </c>
      <c r="H10" s="15">
        <f t="shared" si="0"/>
        <v>2</v>
      </c>
      <c r="I10" s="15">
        <f t="shared" si="1"/>
        <v>1</v>
      </c>
      <c r="K10" s="15">
        <f t="shared" si="2"/>
        <v>86</v>
      </c>
      <c r="M10" s="15" t="s">
        <v>144</v>
      </c>
    </row>
    <row r="11" spans="1:22" ht="12">
      <c r="A11" s="15" t="s">
        <v>453</v>
      </c>
      <c r="B11" s="15" t="s">
        <v>41</v>
      </c>
      <c r="C11" s="15">
        <v>28</v>
      </c>
      <c r="D11" s="15" t="s">
        <v>41</v>
      </c>
      <c r="E11" s="15">
        <v>27</v>
      </c>
      <c r="F11" s="15" t="s">
        <v>38</v>
      </c>
      <c r="G11" s="15">
        <v>28</v>
      </c>
      <c r="H11" s="15">
        <f t="shared" si="0"/>
        <v>2</v>
      </c>
      <c r="I11" s="15">
        <f t="shared" si="1"/>
        <v>1</v>
      </c>
      <c r="K11" s="15">
        <f t="shared" si="2"/>
        <v>83</v>
      </c>
      <c r="M11" s="15" t="s">
        <v>144</v>
      </c>
    </row>
    <row r="12" spans="1:22" ht="12">
      <c r="A12" s="15" t="s">
        <v>464</v>
      </c>
      <c r="B12" s="15" t="s">
        <v>41</v>
      </c>
      <c r="C12" s="15">
        <v>27</v>
      </c>
      <c r="D12" s="15" t="s">
        <v>38</v>
      </c>
      <c r="E12" s="15">
        <v>28</v>
      </c>
      <c r="F12" s="15" t="s">
        <v>41</v>
      </c>
      <c r="G12" s="15">
        <v>28</v>
      </c>
      <c r="H12" s="15">
        <f t="shared" si="0"/>
        <v>2</v>
      </c>
      <c r="I12" s="15">
        <f t="shared" si="1"/>
        <v>1</v>
      </c>
      <c r="K12" s="15">
        <f t="shared" si="2"/>
        <v>83</v>
      </c>
      <c r="M12" s="15" t="s">
        <v>144</v>
      </c>
    </row>
    <row r="13" spans="1:22" ht="12">
      <c r="A13" s="15" t="s">
        <v>74</v>
      </c>
      <c r="B13" s="15" t="s">
        <v>41</v>
      </c>
      <c r="C13" s="15">
        <v>29</v>
      </c>
      <c r="D13" s="15" t="s">
        <v>41</v>
      </c>
      <c r="E13" s="15">
        <v>29</v>
      </c>
      <c r="F13" s="15" t="s">
        <v>38</v>
      </c>
      <c r="G13" s="15">
        <v>28</v>
      </c>
      <c r="H13" s="15">
        <f t="shared" si="0"/>
        <v>2</v>
      </c>
      <c r="I13" s="15">
        <f t="shared" si="1"/>
        <v>1</v>
      </c>
      <c r="K13" s="15">
        <f t="shared" si="2"/>
        <v>86</v>
      </c>
      <c r="M13" s="15" t="s">
        <v>144</v>
      </c>
    </row>
    <row r="14" spans="1:22" ht="12">
      <c r="A14" s="15" t="s">
        <v>146</v>
      </c>
      <c r="B14" s="15" t="s">
        <v>38</v>
      </c>
      <c r="C14" s="15">
        <v>27</v>
      </c>
      <c r="D14" s="15" t="s">
        <v>41</v>
      </c>
      <c r="E14" s="15">
        <v>28</v>
      </c>
      <c r="F14" s="15" t="s">
        <v>41</v>
      </c>
      <c r="G14" s="15">
        <v>27</v>
      </c>
      <c r="H14" s="15">
        <f t="shared" si="0"/>
        <v>2</v>
      </c>
      <c r="I14" s="15">
        <f t="shared" si="1"/>
        <v>1</v>
      </c>
      <c r="K14" s="15">
        <f t="shared" si="2"/>
        <v>82</v>
      </c>
      <c r="M14" s="15" t="s">
        <v>144</v>
      </c>
    </row>
    <row r="15" spans="1:22" ht="12">
      <c r="A15" s="15" t="s">
        <v>78</v>
      </c>
      <c r="B15" s="15" t="s">
        <v>38</v>
      </c>
      <c r="C15" s="15">
        <v>26</v>
      </c>
      <c r="D15" s="15" t="s">
        <v>41</v>
      </c>
      <c r="E15" s="15">
        <v>29</v>
      </c>
      <c r="F15" s="15" t="s">
        <v>41</v>
      </c>
      <c r="G15" s="15">
        <v>30</v>
      </c>
      <c r="H15" s="15">
        <f t="shared" si="0"/>
        <v>2</v>
      </c>
      <c r="I15" s="15">
        <f t="shared" si="1"/>
        <v>1</v>
      </c>
      <c r="K15" s="15">
        <f t="shared" si="2"/>
        <v>85</v>
      </c>
      <c r="M15" s="15" t="s">
        <v>144</v>
      </c>
    </row>
    <row r="16" spans="1:22" ht="12">
      <c r="A16" s="15" t="s">
        <v>341</v>
      </c>
      <c r="B16" s="15" t="s">
        <v>38</v>
      </c>
      <c r="C16" s="15">
        <v>27</v>
      </c>
      <c r="D16" s="15" t="s">
        <v>41</v>
      </c>
      <c r="E16" s="15">
        <v>27</v>
      </c>
      <c r="F16" s="15" t="s">
        <v>41</v>
      </c>
      <c r="G16" s="15">
        <v>27</v>
      </c>
      <c r="H16" s="15">
        <f t="shared" si="0"/>
        <v>2</v>
      </c>
      <c r="I16" s="15">
        <f t="shared" si="1"/>
        <v>1</v>
      </c>
      <c r="K16" s="15">
        <f t="shared" si="2"/>
        <v>81</v>
      </c>
      <c r="M16" s="15" t="s">
        <v>144</v>
      </c>
    </row>
    <row r="17" spans="1:9" ht="12">
      <c r="A17" s="15" t="s">
        <v>48</v>
      </c>
      <c r="B17" s="15" t="s">
        <v>38</v>
      </c>
      <c r="C17" s="15">
        <v>26</v>
      </c>
      <c r="D17" s="15" t="s">
        <v>41</v>
      </c>
      <c r="E17" s="15">
        <v>28</v>
      </c>
      <c r="F17" s="15" t="s">
        <v>38</v>
      </c>
      <c r="G17" s="15">
        <v>25</v>
      </c>
      <c r="H17" s="15">
        <f t="shared" si="0"/>
        <v>1</v>
      </c>
      <c r="I17" s="15">
        <f t="shared" si="1"/>
        <v>2</v>
      </c>
    </row>
    <row r="18" spans="1:9" ht="12">
      <c r="A18" s="15" t="s">
        <v>447</v>
      </c>
      <c r="B18" s="15" t="s">
        <v>38</v>
      </c>
      <c r="C18" s="15">
        <v>26</v>
      </c>
      <c r="D18" s="15" t="s">
        <v>41</v>
      </c>
      <c r="E18" s="15">
        <v>27</v>
      </c>
      <c r="F18" s="15" t="s">
        <v>38</v>
      </c>
      <c r="G18" s="15">
        <v>28</v>
      </c>
      <c r="H18" s="15">
        <f t="shared" si="0"/>
        <v>1</v>
      </c>
      <c r="I18" s="15">
        <f t="shared" si="1"/>
        <v>2</v>
      </c>
    </row>
    <row r="19" spans="1:9" ht="12">
      <c r="A19" s="15" t="s">
        <v>465</v>
      </c>
      <c r="B19" s="15" t="s">
        <v>41</v>
      </c>
      <c r="C19" s="15">
        <v>26</v>
      </c>
      <c r="D19" s="15" t="s">
        <v>38</v>
      </c>
      <c r="E19" s="15">
        <v>27</v>
      </c>
      <c r="F19" s="15" t="s">
        <v>38</v>
      </c>
      <c r="G19" s="15">
        <v>26</v>
      </c>
      <c r="H19" s="15">
        <f t="shared" si="0"/>
        <v>1</v>
      </c>
      <c r="I19" s="15">
        <f t="shared" si="1"/>
        <v>2</v>
      </c>
    </row>
    <row r="20" spans="1:9" ht="12">
      <c r="A20" s="15" t="s">
        <v>388</v>
      </c>
      <c r="B20" s="15" t="s">
        <v>38</v>
      </c>
      <c r="C20" s="15">
        <v>26</v>
      </c>
      <c r="D20" s="15" t="s">
        <v>38</v>
      </c>
      <c r="E20" s="15">
        <v>26</v>
      </c>
      <c r="F20" s="15" t="s">
        <v>41</v>
      </c>
      <c r="G20" s="15">
        <v>27</v>
      </c>
      <c r="H20" s="15">
        <f t="shared" si="0"/>
        <v>1</v>
      </c>
      <c r="I20" s="15">
        <f t="shared" si="1"/>
        <v>2</v>
      </c>
    </row>
    <row r="21" spans="1:9" ht="12">
      <c r="A21" s="15" t="s">
        <v>389</v>
      </c>
      <c r="B21" s="15" t="s">
        <v>38</v>
      </c>
      <c r="C21" s="15">
        <v>28</v>
      </c>
      <c r="D21" s="15" t="s">
        <v>38</v>
      </c>
      <c r="E21" s="15">
        <v>27</v>
      </c>
      <c r="F21" s="15" t="s">
        <v>41</v>
      </c>
      <c r="G21" s="15">
        <v>30</v>
      </c>
      <c r="H21" s="15">
        <f t="shared" si="0"/>
        <v>1</v>
      </c>
      <c r="I21" s="15">
        <f t="shared" si="1"/>
        <v>2</v>
      </c>
    </row>
    <row r="22" spans="1:9" ht="12">
      <c r="A22" s="15" t="s">
        <v>387</v>
      </c>
      <c r="B22" s="15" t="s">
        <v>38</v>
      </c>
      <c r="C22" s="15">
        <v>28</v>
      </c>
      <c r="D22" s="15" t="s">
        <v>38</v>
      </c>
      <c r="E22" s="15">
        <v>26</v>
      </c>
      <c r="F22" s="15" t="s">
        <v>41</v>
      </c>
      <c r="G22" s="15">
        <v>28</v>
      </c>
      <c r="H22" s="15">
        <f t="shared" si="0"/>
        <v>1</v>
      </c>
      <c r="I22" s="15">
        <f t="shared" si="1"/>
        <v>2</v>
      </c>
    </row>
    <row r="23" spans="1:9" ht="12">
      <c r="A23" s="15" t="s">
        <v>392</v>
      </c>
      <c r="B23" s="15" t="s">
        <v>41</v>
      </c>
      <c r="C23" s="15">
        <v>27</v>
      </c>
      <c r="D23" s="15" t="s">
        <v>38</v>
      </c>
      <c r="E23" s="15">
        <v>28</v>
      </c>
      <c r="F23" s="15" t="s">
        <v>38</v>
      </c>
      <c r="G23" s="15">
        <v>26</v>
      </c>
      <c r="H23" s="15">
        <f t="shared" si="0"/>
        <v>1</v>
      </c>
      <c r="I23" s="15">
        <f t="shared" si="1"/>
        <v>2</v>
      </c>
    </row>
    <row r="24" spans="1:9" ht="12">
      <c r="A24" s="15" t="s">
        <v>79</v>
      </c>
      <c r="B24" s="15" t="s">
        <v>41</v>
      </c>
      <c r="C24" s="15">
        <v>27</v>
      </c>
      <c r="D24" s="15" t="s">
        <v>38</v>
      </c>
      <c r="E24" s="15">
        <v>28</v>
      </c>
      <c r="F24" s="15" t="s">
        <v>38</v>
      </c>
      <c r="G24" s="15">
        <v>26</v>
      </c>
      <c r="H24" s="15">
        <f t="shared" si="0"/>
        <v>1</v>
      </c>
      <c r="I24" s="15">
        <f t="shared" si="1"/>
        <v>2</v>
      </c>
    </row>
    <row r="25" spans="1:9" ht="12">
      <c r="A25" s="15" t="s">
        <v>76</v>
      </c>
      <c r="B25" s="15" t="s">
        <v>41</v>
      </c>
      <c r="C25" s="15">
        <v>27</v>
      </c>
      <c r="D25" s="15" t="s">
        <v>38</v>
      </c>
      <c r="E25" s="15">
        <v>25</v>
      </c>
      <c r="F25" s="15" t="s">
        <v>38</v>
      </c>
      <c r="G25" s="15">
        <v>26</v>
      </c>
      <c r="H25" s="15">
        <f t="shared" si="0"/>
        <v>1</v>
      </c>
      <c r="I25" s="15">
        <f t="shared" si="1"/>
        <v>2</v>
      </c>
    </row>
    <row r="26" spans="1:9" ht="12">
      <c r="A26" s="15" t="s">
        <v>343</v>
      </c>
      <c r="B26" s="15" t="s">
        <v>41</v>
      </c>
      <c r="C26" s="15">
        <v>27</v>
      </c>
      <c r="D26" s="15" t="s">
        <v>38</v>
      </c>
      <c r="E26" s="15">
        <v>27</v>
      </c>
      <c r="F26" s="15" t="s">
        <v>38</v>
      </c>
      <c r="G26" s="15">
        <v>28</v>
      </c>
      <c r="H26" s="15">
        <f t="shared" si="0"/>
        <v>1</v>
      </c>
      <c r="I26" s="15">
        <f t="shared" si="1"/>
        <v>2</v>
      </c>
    </row>
    <row r="27" spans="1:9" ht="12">
      <c r="A27" s="15" t="s">
        <v>344</v>
      </c>
      <c r="B27" s="15" t="s">
        <v>38</v>
      </c>
      <c r="C27" s="15">
        <v>26</v>
      </c>
      <c r="D27" s="15" t="s">
        <v>41</v>
      </c>
      <c r="E27" s="15">
        <v>28</v>
      </c>
      <c r="F27" s="15" t="s">
        <v>38</v>
      </c>
      <c r="G27" s="15">
        <v>26</v>
      </c>
      <c r="H27" s="15">
        <f t="shared" si="0"/>
        <v>1</v>
      </c>
      <c r="I27" s="15">
        <f t="shared" si="1"/>
        <v>2</v>
      </c>
    </row>
    <row r="28" spans="1:9" ht="12">
      <c r="A28" s="15" t="s">
        <v>84</v>
      </c>
      <c r="B28" s="15" t="s">
        <v>38</v>
      </c>
      <c r="C28" s="15">
        <v>26</v>
      </c>
      <c r="D28" s="15" t="s">
        <v>38</v>
      </c>
      <c r="E28" s="15">
        <v>26</v>
      </c>
      <c r="F28" s="15" t="s">
        <v>38</v>
      </c>
      <c r="G28" s="15">
        <v>27</v>
      </c>
      <c r="H28" s="15">
        <f t="shared" si="0"/>
        <v>0</v>
      </c>
      <c r="I28" s="15">
        <f t="shared" si="1"/>
        <v>3</v>
      </c>
    </row>
    <row r="29" spans="1:9" ht="12">
      <c r="A29" s="15" t="s">
        <v>457</v>
      </c>
      <c r="B29" s="15" t="s">
        <v>38</v>
      </c>
      <c r="C29" s="15">
        <v>28</v>
      </c>
      <c r="D29" s="15" t="s">
        <v>38</v>
      </c>
      <c r="E29" s="15">
        <v>28</v>
      </c>
      <c r="F29" s="15" t="s">
        <v>38</v>
      </c>
      <c r="G29" s="15">
        <v>28</v>
      </c>
      <c r="H29" s="15">
        <f t="shared" si="0"/>
        <v>0</v>
      </c>
      <c r="I29" s="15">
        <f t="shared" si="1"/>
        <v>3</v>
      </c>
    </row>
    <row r="30" spans="1:9" ht="12">
      <c r="A30" s="15" t="s">
        <v>385</v>
      </c>
      <c r="B30" s="15" t="s">
        <v>38</v>
      </c>
      <c r="C30" s="15">
        <v>26</v>
      </c>
      <c r="D30" s="15" t="s">
        <v>38</v>
      </c>
      <c r="E30" s="15">
        <v>27</v>
      </c>
      <c r="F30" s="15" t="s">
        <v>38</v>
      </c>
      <c r="G30" s="15">
        <v>27</v>
      </c>
      <c r="H30" s="15">
        <f t="shared" si="0"/>
        <v>0</v>
      </c>
      <c r="I30" s="15">
        <f t="shared" si="1"/>
        <v>3</v>
      </c>
    </row>
    <row r="31" spans="1:9" ht="12">
      <c r="A31" s="15" t="s">
        <v>395</v>
      </c>
      <c r="B31" s="15" t="s">
        <v>38</v>
      </c>
      <c r="C31" s="15">
        <v>26</v>
      </c>
      <c r="D31" s="15" t="s">
        <v>38</v>
      </c>
      <c r="E31" s="15">
        <v>26</v>
      </c>
      <c r="F31" s="15" t="s">
        <v>38</v>
      </c>
      <c r="G31" s="15">
        <v>28</v>
      </c>
      <c r="H31" s="15">
        <f t="shared" si="0"/>
        <v>0</v>
      </c>
      <c r="I31" s="15">
        <f t="shared" si="1"/>
        <v>3</v>
      </c>
    </row>
    <row r="32" spans="1:9" ht="12">
      <c r="A32" s="15" t="s">
        <v>394</v>
      </c>
      <c r="B32" s="15" t="s">
        <v>38</v>
      </c>
      <c r="C32" s="15">
        <v>26</v>
      </c>
      <c r="D32" s="15" t="s">
        <v>38</v>
      </c>
      <c r="E32" s="15">
        <v>27</v>
      </c>
      <c r="F32" s="15" t="s">
        <v>38</v>
      </c>
      <c r="G32" s="15">
        <v>26</v>
      </c>
      <c r="H32" s="15">
        <f t="shared" si="0"/>
        <v>0</v>
      </c>
      <c r="I32" s="15">
        <f t="shared" si="1"/>
        <v>3</v>
      </c>
    </row>
    <row r="33" spans="1:9" ht="12">
      <c r="A33" s="15" t="s">
        <v>77</v>
      </c>
      <c r="B33" s="15" t="s">
        <v>38</v>
      </c>
      <c r="C33" s="15">
        <v>25</v>
      </c>
      <c r="D33" s="15" t="s">
        <v>38</v>
      </c>
      <c r="E33" s="15">
        <v>25</v>
      </c>
      <c r="F33" s="15" t="s">
        <v>38</v>
      </c>
      <c r="G33" s="15">
        <v>27</v>
      </c>
      <c r="H33" s="15">
        <f t="shared" si="0"/>
        <v>0</v>
      </c>
      <c r="I33" s="15">
        <f t="shared" si="1"/>
        <v>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workbookViewId="0"/>
  </sheetViews>
  <sheetFormatPr baseColWidth="10" defaultColWidth="17.1640625" defaultRowHeight="12.75" customHeight="1" x14ac:dyDescent="0"/>
  <cols>
    <col min="1" max="1" width="17.1640625" customWidth="1"/>
    <col min="2" max="2" width="9.33203125" customWidth="1"/>
    <col min="3" max="3" width="8.33203125" customWidth="1"/>
    <col min="4" max="4" width="8.5" customWidth="1"/>
    <col min="5" max="15" width="9.5" customWidth="1"/>
    <col min="16" max="24" width="17.1640625" customWidth="1"/>
  </cols>
  <sheetData>
    <row r="1" spans="1:24" ht="24">
      <c r="A1" s="28" t="s">
        <v>239</v>
      </c>
      <c r="B1" s="28" t="s">
        <v>209</v>
      </c>
      <c r="C1" s="28" t="s">
        <v>265</v>
      </c>
      <c r="D1" s="28" t="s">
        <v>231</v>
      </c>
      <c r="E1" s="28" t="s">
        <v>265</v>
      </c>
      <c r="F1" s="28" t="s">
        <v>230</v>
      </c>
      <c r="G1" s="28" t="s">
        <v>197</v>
      </c>
      <c r="H1" s="28" t="s">
        <v>233</v>
      </c>
      <c r="I1" s="28" t="s">
        <v>265</v>
      </c>
      <c r="J1" s="28" t="s">
        <v>258</v>
      </c>
      <c r="K1" s="28" t="s">
        <v>297</v>
      </c>
      <c r="L1" s="28" t="s">
        <v>25</v>
      </c>
      <c r="M1" s="28" t="s">
        <v>267</v>
      </c>
      <c r="N1" s="28" t="s">
        <v>35</v>
      </c>
      <c r="O1" s="28" t="s">
        <v>211</v>
      </c>
      <c r="P1" s="28"/>
      <c r="Q1" s="28"/>
      <c r="R1" s="28"/>
      <c r="S1" s="28"/>
      <c r="T1" s="28"/>
      <c r="U1" s="28"/>
      <c r="V1" s="28"/>
      <c r="W1" s="28"/>
      <c r="X1" s="28"/>
    </row>
    <row r="2" spans="1:24" ht="12">
      <c r="A2" s="15" t="s">
        <v>357</v>
      </c>
      <c r="B2" s="15" t="s">
        <v>41</v>
      </c>
      <c r="C2" s="15">
        <v>28</v>
      </c>
      <c r="D2" s="15" t="s">
        <v>41</v>
      </c>
      <c r="E2" s="15">
        <v>29</v>
      </c>
      <c r="F2" s="15" t="s">
        <v>41</v>
      </c>
      <c r="G2" s="15">
        <v>29</v>
      </c>
      <c r="H2" s="15" t="s">
        <v>41</v>
      </c>
      <c r="I2" s="15">
        <v>28</v>
      </c>
      <c r="J2" s="15">
        <f t="shared" ref="J2:J43" si="0">COUNTIF(A2:I2,"w")</f>
        <v>4</v>
      </c>
      <c r="K2" s="15">
        <f t="shared" ref="K2:K43" si="1">COUNTIF(B2:I2,"l")</f>
        <v>0</v>
      </c>
      <c r="M2" s="15">
        <f t="shared" ref="M2:M43" si="2">SUM(B2:I2)</f>
        <v>114</v>
      </c>
      <c r="N2" s="15">
        <v>1</v>
      </c>
    </row>
    <row r="3" spans="1:24" ht="12">
      <c r="A3" s="15" t="s">
        <v>355</v>
      </c>
      <c r="B3" s="15" t="s">
        <v>41</v>
      </c>
      <c r="C3" s="15">
        <v>28</v>
      </c>
      <c r="D3" s="15" t="s">
        <v>41</v>
      </c>
      <c r="E3" s="15">
        <v>29</v>
      </c>
      <c r="F3" s="15" t="s">
        <v>41</v>
      </c>
      <c r="G3" s="15">
        <v>29</v>
      </c>
      <c r="H3" s="15" t="s">
        <v>41</v>
      </c>
      <c r="I3" s="15">
        <v>28</v>
      </c>
      <c r="J3" s="15">
        <f t="shared" si="0"/>
        <v>4</v>
      </c>
      <c r="K3" s="15">
        <f t="shared" si="1"/>
        <v>0</v>
      </c>
      <c r="M3" s="15">
        <f t="shared" si="2"/>
        <v>114</v>
      </c>
      <c r="N3" s="15">
        <v>2</v>
      </c>
      <c r="O3" s="15" t="s">
        <v>105</v>
      </c>
    </row>
    <row r="4" spans="1:24" ht="12">
      <c r="A4" s="15" t="s">
        <v>448</v>
      </c>
      <c r="B4" s="15" t="s">
        <v>41</v>
      </c>
      <c r="C4" s="15">
        <v>30</v>
      </c>
      <c r="D4" s="15" t="s">
        <v>41</v>
      </c>
      <c r="E4" s="15">
        <v>30</v>
      </c>
      <c r="F4" s="15" t="s">
        <v>41</v>
      </c>
      <c r="G4" s="15">
        <v>30</v>
      </c>
      <c r="H4" s="15" t="s">
        <v>41</v>
      </c>
      <c r="I4" s="15">
        <v>29</v>
      </c>
      <c r="J4" s="15">
        <f t="shared" si="0"/>
        <v>4</v>
      </c>
      <c r="K4" s="15">
        <f t="shared" si="1"/>
        <v>0</v>
      </c>
      <c r="M4" s="15">
        <f t="shared" si="2"/>
        <v>119</v>
      </c>
      <c r="N4" s="15">
        <v>3</v>
      </c>
      <c r="O4" s="15" t="s">
        <v>144</v>
      </c>
    </row>
    <row r="5" spans="1:24" ht="12">
      <c r="A5" s="15" t="s">
        <v>361</v>
      </c>
      <c r="B5" s="15" t="s">
        <v>41</v>
      </c>
      <c r="C5" s="15">
        <v>28</v>
      </c>
      <c r="D5" s="15" t="s">
        <v>41</v>
      </c>
      <c r="E5" s="15">
        <v>29</v>
      </c>
      <c r="F5" s="15" t="s">
        <v>41</v>
      </c>
      <c r="G5" s="15">
        <v>29</v>
      </c>
      <c r="H5" s="15" t="s">
        <v>41</v>
      </c>
      <c r="I5" s="15">
        <v>28</v>
      </c>
      <c r="J5" s="15">
        <f t="shared" si="0"/>
        <v>4</v>
      </c>
      <c r="K5" s="15">
        <f t="shared" si="1"/>
        <v>0</v>
      </c>
      <c r="M5" s="15">
        <f t="shared" si="2"/>
        <v>114</v>
      </c>
      <c r="N5" s="15">
        <v>4</v>
      </c>
      <c r="O5" s="15" t="s">
        <v>303</v>
      </c>
    </row>
    <row r="6" spans="1:24" ht="12">
      <c r="A6" s="15" t="s">
        <v>329</v>
      </c>
      <c r="B6" s="15" t="s">
        <v>41</v>
      </c>
      <c r="C6" s="15">
        <v>28</v>
      </c>
      <c r="D6" s="15" t="s">
        <v>41</v>
      </c>
      <c r="E6" s="15">
        <f>AVERAGE(C6,G6,I6)</f>
        <v>29</v>
      </c>
      <c r="F6" s="15" t="s">
        <v>41</v>
      </c>
      <c r="G6" s="15">
        <v>30</v>
      </c>
      <c r="H6" s="15" t="s">
        <v>41</v>
      </c>
      <c r="I6" s="15">
        <v>29</v>
      </c>
      <c r="J6" s="15">
        <f t="shared" si="0"/>
        <v>4</v>
      </c>
      <c r="K6" s="15">
        <f t="shared" si="1"/>
        <v>0</v>
      </c>
      <c r="L6" s="15">
        <f>5/12</f>
        <v>0.41666666666666669</v>
      </c>
      <c r="M6" s="15">
        <f t="shared" si="2"/>
        <v>116</v>
      </c>
      <c r="N6" s="15">
        <v>5</v>
      </c>
      <c r="O6" s="15" t="s">
        <v>144</v>
      </c>
    </row>
    <row r="7" spans="1:24" ht="12">
      <c r="A7" s="15" t="s">
        <v>449</v>
      </c>
      <c r="B7" s="15" t="s">
        <v>41</v>
      </c>
      <c r="C7" s="15">
        <v>28</v>
      </c>
      <c r="D7" s="15" t="s">
        <v>41</v>
      </c>
      <c r="E7" s="15">
        <v>30</v>
      </c>
      <c r="F7" s="15" t="s">
        <v>41</v>
      </c>
      <c r="G7" s="15">
        <v>29</v>
      </c>
      <c r="H7" s="15" t="s">
        <v>41</v>
      </c>
      <c r="I7" s="15">
        <v>29</v>
      </c>
      <c r="J7" s="15">
        <f t="shared" si="0"/>
        <v>4</v>
      </c>
      <c r="K7" s="15">
        <f t="shared" si="1"/>
        <v>0</v>
      </c>
      <c r="M7" s="15">
        <f t="shared" si="2"/>
        <v>116</v>
      </c>
      <c r="N7" s="15">
        <v>6</v>
      </c>
      <c r="O7" s="15" t="s">
        <v>144</v>
      </c>
    </row>
    <row r="8" spans="1:24" ht="12">
      <c r="A8" s="15" t="s">
        <v>368</v>
      </c>
      <c r="B8" s="15" t="s">
        <v>41</v>
      </c>
      <c r="C8" s="15">
        <v>28</v>
      </c>
      <c r="D8" s="15" t="s">
        <v>41</v>
      </c>
      <c r="E8" s="15">
        <v>28</v>
      </c>
      <c r="F8" s="15" t="s">
        <v>41</v>
      </c>
      <c r="G8" s="15">
        <v>27</v>
      </c>
      <c r="H8" s="15" t="s">
        <v>38</v>
      </c>
      <c r="I8" s="15">
        <v>27</v>
      </c>
      <c r="J8" s="15">
        <f t="shared" si="0"/>
        <v>3</v>
      </c>
      <c r="K8" s="15">
        <f t="shared" si="1"/>
        <v>1</v>
      </c>
      <c r="M8" s="15">
        <f t="shared" si="2"/>
        <v>110</v>
      </c>
      <c r="N8" s="15">
        <v>7</v>
      </c>
    </row>
    <row r="9" spans="1:24" ht="12">
      <c r="A9" s="15" t="s">
        <v>187</v>
      </c>
      <c r="B9" s="15" t="s">
        <v>41</v>
      </c>
      <c r="C9" s="15">
        <v>29</v>
      </c>
      <c r="D9" s="15" t="s">
        <v>41</v>
      </c>
      <c r="E9" s="15">
        <v>30</v>
      </c>
      <c r="F9" s="15" t="s">
        <v>41</v>
      </c>
      <c r="G9" s="15">
        <v>29</v>
      </c>
      <c r="H9" s="15" t="s">
        <v>38</v>
      </c>
      <c r="I9" s="15">
        <v>27</v>
      </c>
      <c r="J9" s="15">
        <f t="shared" si="0"/>
        <v>3</v>
      </c>
      <c r="K9" s="15">
        <f t="shared" si="1"/>
        <v>1</v>
      </c>
      <c r="M9" s="15">
        <f t="shared" si="2"/>
        <v>115</v>
      </c>
      <c r="N9" s="15">
        <v>8</v>
      </c>
      <c r="O9" s="15" t="s">
        <v>144</v>
      </c>
    </row>
    <row r="10" spans="1:24" ht="12">
      <c r="A10" s="15" t="s">
        <v>452</v>
      </c>
      <c r="B10" s="15" t="s">
        <v>41</v>
      </c>
      <c r="C10" s="15">
        <v>28</v>
      </c>
      <c r="D10" s="15" t="s">
        <v>41</v>
      </c>
      <c r="E10" s="15">
        <v>28</v>
      </c>
      <c r="F10" s="15" t="s">
        <v>41</v>
      </c>
      <c r="G10" s="15">
        <v>28</v>
      </c>
      <c r="H10" s="15" t="s">
        <v>38</v>
      </c>
      <c r="I10" s="15">
        <v>28</v>
      </c>
      <c r="J10" s="15">
        <f t="shared" si="0"/>
        <v>3</v>
      </c>
      <c r="K10" s="15">
        <f t="shared" si="1"/>
        <v>1</v>
      </c>
      <c r="M10" s="15">
        <f t="shared" si="2"/>
        <v>112</v>
      </c>
      <c r="O10" s="15" t="s">
        <v>144</v>
      </c>
    </row>
    <row r="11" spans="1:24" ht="12">
      <c r="A11" s="15" t="s">
        <v>335</v>
      </c>
      <c r="B11" s="15" t="s">
        <v>38</v>
      </c>
      <c r="C11" s="15">
        <v>28</v>
      </c>
      <c r="D11" s="15" t="s">
        <v>41</v>
      </c>
      <c r="E11" s="15">
        <v>29</v>
      </c>
      <c r="F11" s="15" t="s">
        <v>41</v>
      </c>
      <c r="G11" s="15">
        <v>29</v>
      </c>
      <c r="H11" s="15" t="s">
        <v>41</v>
      </c>
      <c r="I11" s="15">
        <v>29</v>
      </c>
      <c r="J11" s="15">
        <f t="shared" si="0"/>
        <v>3</v>
      </c>
      <c r="K11" s="15">
        <f t="shared" si="1"/>
        <v>1</v>
      </c>
      <c r="M11" s="15">
        <f t="shared" si="2"/>
        <v>115</v>
      </c>
      <c r="O11" s="15" t="s">
        <v>144</v>
      </c>
    </row>
    <row r="12" spans="1:24" ht="12">
      <c r="A12" s="15" t="s">
        <v>333</v>
      </c>
      <c r="B12" s="15" t="s">
        <v>41</v>
      </c>
      <c r="C12" s="15">
        <v>30</v>
      </c>
      <c r="D12" s="15" t="s">
        <v>41</v>
      </c>
      <c r="E12" s="15">
        <v>28</v>
      </c>
      <c r="F12" s="15" t="s">
        <v>38</v>
      </c>
      <c r="G12" s="15">
        <v>26</v>
      </c>
      <c r="H12" s="15" t="s">
        <v>41</v>
      </c>
      <c r="I12" s="15">
        <v>28</v>
      </c>
      <c r="J12" s="15">
        <f t="shared" si="0"/>
        <v>3</v>
      </c>
      <c r="K12" s="15">
        <f t="shared" si="1"/>
        <v>1</v>
      </c>
      <c r="M12" s="15">
        <f t="shared" si="2"/>
        <v>112</v>
      </c>
      <c r="O12" s="15" t="s">
        <v>144</v>
      </c>
    </row>
    <row r="13" spans="1:24" ht="12">
      <c r="A13" s="15" t="s">
        <v>69</v>
      </c>
      <c r="B13" s="15" t="s">
        <v>38</v>
      </c>
      <c r="C13" s="15">
        <v>27</v>
      </c>
      <c r="D13" s="15" t="s">
        <v>41</v>
      </c>
      <c r="E13" s="15">
        <v>29</v>
      </c>
      <c r="F13" s="15" t="s">
        <v>41</v>
      </c>
      <c r="G13" s="15">
        <v>28</v>
      </c>
      <c r="H13" s="15" t="s">
        <v>41</v>
      </c>
      <c r="I13" s="15">
        <v>27</v>
      </c>
      <c r="J13" s="15">
        <f t="shared" si="0"/>
        <v>3</v>
      </c>
      <c r="K13" s="15">
        <f t="shared" si="1"/>
        <v>1</v>
      </c>
      <c r="M13" s="15">
        <f t="shared" si="2"/>
        <v>111</v>
      </c>
      <c r="O13" s="15" t="s">
        <v>144</v>
      </c>
    </row>
    <row r="14" spans="1:24" ht="12">
      <c r="A14" s="15" t="s">
        <v>193</v>
      </c>
      <c r="B14" s="15" t="s">
        <v>38</v>
      </c>
      <c r="C14" s="15">
        <v>27</v>
      </c>
      <c r="D14" s="15" t="s">
        <v>41</v>
      </c>
      <c r="E14" s="15">
        <v>29</v>
      </c>
      <c r="F14" s="15" t="s">
        <v>41</v>
      </c>
      <c r="G14" s="15">
        <v>27</v>
      </c>
      <c r="H14" s="15" t="s">
        <v>41</v>
      </c>
      <c r="I14" s="15">
        <v>30</v>
      </c>
      <c r="J14" s="15">
        <f t="shared" si="0"/>
        <v>3</v>
      </c>
      <c r="K14" s="15">
        <f t="shared" si="1"/>
        <v>1</v>
      </c>
      <c r="M14" s="15">
        <f t="shared" si="2"/>
        <v>113</v>
      </c>
      <c r="O14" s="15" t="s">
        <v>144</v>
      </c>
    </row>
    <row r="15" spans="1:24" ht="12">
      <c r="A15" s="15" t="s">
        <v>192</v>
      </c>
      <c r="B15" s="15" t="s">
        <v>41</v>
      </c>
      <c r="C15" s="15">
        <v>28</v>
      </c>
      <c r="D15" s="15" t="s">
        <v>38</v>
      </c>
      <c r="E15" s="15">
        <v>29</v>
      </c>
      <c r="F15" s="15" t="s">
        <v>41</v>
      </c>
      <c r="G15" s="15">
        <v>29</v>
      </c>
      <c r="H15" s="15" t="s">
        <v>41</v>
      </c>
      <c r="I15" s="15">
        <v>29</v>
      </c>
      <c r="J15" s="15">
        <f t="shared" si="0"/>
        <v>3</v>
      </c>
      <c r="K15" s="15">
        <f t="shared" si="1"/>
        <v>1</v>
      </c>
      <c r="M15" s="15">
        <f t="shared" si="2"/>
        <v>115</v>
      </c>
      <c r="O15" s="15" t="s">
        <v>144</v>
      </c>
    </row>
    <row r="16" spans="1:24" ht="12">
      <c r="A16" s="15" t="s">
        <v>190</v>
      </c>
      <c r="B16" s="15" t="s">
        <v>38</v>
      </c>
      <c r="C16" s="15">
        <v>26</v>
      </c>
      <c r="D16" s="15" t="s">
        <v>41</v>
      </c>
      <c r="E16" s="15">
        <v>29</v>
      </c>
      <c r="F16" s="15" t="s">
        <v>41</v>
      </c>
      <c r="G16" s="15">
        <v>28</v>
      </c>
      <c r="H16" s="15" t="s">
        <v>41</v>
      </c>
      <c r="I16" s="15">
        <v>29</v>
      </c>
      <c r="J16" s="15">
        <f t="shared" si="0"/>
        <v>3</v>
      </c>
      <c r="K16" s="15">
        <f t="shared" si="1"/>
        <v>1</v>
      </c>
      <c r="M16" s="15">
        <f t="shared" si="2"/>
        <v>112</v>
      </c>
      <c r="O16" s="15" t="s">
        <v>144</v>
      </c>
    </row>
    <row r="17" spans="1:15" ht="12">
      <c r="A17" s="15" t="s">
        <v>189</v>
      </c>
      <c r="B17" s="15" t="s">
        <v>38</v>
      </c>
      <c r="C17" s="15">
        <v>28</v>
      </c>
      <c r="D17" s="15" t="s">
        <v>41</v>
      </c>
      <c r="E17" s="15">
        <v>28</v>
      </c>
      <c r="F17" s="15" t="s">
        <v>41</v>
      </c>
      <c r="G17" s="15">
        <v>28</v>
      </c>
      <c r="H17" s="15" t="s">
        <v>41</v>
      </c>
      <c r="I17" s="15">
        <v>29</v>
      </c>
      <c r="J17" s="15">
        <f t="shared" si="0"/>
        <v>3</v>
      </c>
      <c r="K17" s="15">
        <f t="shared" si="1"/>
        <v>1</v>
      </c>
      <c r="M17" s="15">
        <f t="shared" si="2"/>
        <v>113</v>
      </c>
      <c r="O17" s="15" t="s">
        <v>144</v>
      </c>
    </row>
    <row r="18" spans="1:15" ht="12">
      <c r="A18" s="15" t="s">
        <v>454</v>
      </c>
      <c r="B18" s="15" t="s">
        <v>41</v>
      </c>
      <c r="C18" s="15">
        <v>26</v>
      </c>
      <c r="D18" s="15" t="s">
        <v>41</v>
      </c>
      <c r="E18" s="15">
        <v>28</v>
      </c>
      <c r="F18" s="15" t="s">
        <v>38</v>
      </c>
      <c r="G18" s="15">
        <v>26</v>
      </c>
      <c r="H18" s="15" t="s">
        <v>38</v>
      </c>
      <c r="I18" s="15">
        <v>26</v>
      </c>
      <c r="J18" s="15">
        <f t="shared" si="0"/>
        <v>2</v>
      </c>
      <c r="K18" s="15">
        <f t="shared" si="1"/>
        <v>2</v>
      </c>
      <c r="M18" s="15">
        <f t="shared" si="2"/>
        <v>106</v>
      </c>
    </row>
    <row r="19" spans="1:15" ht="12">
      <c r="A19" s="15" t="s">
        <v>87</v>
      </c>
      <c r="B19" s="15" t="s">
        <v>41</v>
      </c>
      <c r="C19" s="15">
        <v>29</v>
      </c>
      <c r="D19" s="15" t="s">
        <v>38</v>
      </c>
      <c r="E19" s="15">
        <v>29</v>
      </c>
      <c r="F19" s="15" t="s">
        <v>41</v>
      </c>
      <c r="G19" s="15">
        <v>28</v>
      </c>
      <c r="H19" s="15" t="s">
        <v>38</v>
      </c>
      <c r="I19" s="15">
        <v>30</v>
      </c>
      <c r="J19" s="15">
        <f t="shared" si="0"/>
        <v>2</v>
      </c>
      <c r="K19" s="15">
        <f t="shared" si="1"/>
        <v>2</v>
      </c>
      <c r="M19" s="15">
        <f t="shared" si="2"/>
        <v>116</v>
      </c>
    </row>
    <row r="20" spans="1:15" ht="12">
      <c r="A20" s="15" t="s">
        <v>358</v>
      </c>
      <c r="B20" s="15" t="s">
        <v>41</v>
      </c>
      <c r="C20" s="15">
        <v>27</v>
      </c>
      <c r="D20" s="15" t="s">
        <v>38</v>
      </c>
      <c r="E20" s="15">
        <v>27</v>
      </c>
      <c r="F20" s="15" t="s">
        <v>38</v>
      </c>
      <c r="G20" s="15">
        <v>29</v>
      </c>
      <c r="H20" s="15" t="s">
        <v>41</v>
      </c>
      <c r="I20" s="15">
        <v>30</v>
      </c>
      <c r="J20" s="15">
        <f t="shared" si="0"/>
        <v>2</v>
      </c>
      <c r="K20" s="15">
        <f t="shared" si="1"/>
        <v>2</v>
      </c>
      <c r="M20" s="15">
        <f t="shared" si="2"/>
        <v>113</v>
      </c>
    </row>
    <row r="21" spans="1:15" ht="12">
      <c r="A21" s="15" t="s">
        <v>337</v>
      </c>
      <c r="B21" s="15" t="s">
        <v>41</v>
      </c>
      <c r="C21" s="15">
        <v>28</v>
      </c>
      <c r="D21" s="15" t="s">
        <v>41</v>
      </c>
      <c r="E21" s="15">
        <v>29</v>
      </c>
      <c r="F21" s="15" t="s">
        <v>38</v>
      </c>
      <c r="G21" s="15">
        <v>27</v>
      </c>
      <c r="H21" s="15" t="s">
        <v>38</v>
      </c>
      <c r="I21" s="15">
        <v>28</v>
      </c>
      <c r="J21" s="15">
        <f t="shared" si="0"/>
        <v>2</v>
      </c>
      <c r="K21" s="15">
        <f t="shared" si="1"/>
        <v>2</v>
      </c>
      <c r="M21" s="15">
        <f t="shared" si="2"/>
        <v>112</v>
      </c>
    </row>
    <row r="22" spans="1:15" ht="12">
      <c r="A22" s="15" t="s">
        <v>332</v>
      </c>
      <c r="B22" s="15" t="s">
        <v>38</v>
      </c>
      <c r="C22" s="15">
        <v>26</v>
      </c>
      <c r="D22" s="15" t="s">
        <v>38</v>
      </c>
      <c r="E22" s="15">
        <v>28</v>
      </c>
      <c r="F22" s="15" t="s">
        <v>41</v>
      </c>
      <c r="G22" s="15">
        <v>29</v>
      </c>
      <c r="H22" s="15" t="s">
        <v>41</v>
      </c>
      <c r="I22" s="15">
        <v>29</v>
      </c>
      <c r="J22" s="15">
        <f t="shared" si="0"/>
        <v>2</v>
      </c>
      <c r="K22" s="15">
        <f t="shared" si="1"/>
        <v>2</v>
      </c>
      <c r="M22" s="15">
        <f t="shared" si="2"/>
        <v>112</v>
      </c>
    </row>
    <row r="23" spans="1:15" ht="12">
      <c r="A23" s="15" t="s">
        <v>331</v>
      </c>
      <c r="B23" s="15" t="s">
        <v>38</v>
      </c>
      <c r="C23" s="15">
        <v>26</v>
      </c>
      <c r="D23" s="15" t="s">
        <v>41</v>
      </c>
      <c r="E23" s="15">
        <v>29</v>
      </c>
      <c r="F23" s="15" t="s">
        <v>38</v>
      </c>
      <c r="G23" s="15">
        <v>29</v>
      </c>
      <c r="H23" s="15" t="s">
        <v>41</v>
      </c>
      <c r="I23" s="15">
        <v>28</v>
      </c>
      <c r="J23" s="15">
        <f t="shared" si="0"/>
        <v>2</v>
      </c>
      <c r="K23" s="15">
        <f t="shared" si="1"/>
        <v>2</v>
      </c>
      <c r="M23" s="15">
        <f t="shared" si="2"/>
        <v>112</v>
      </c>
    </row>
    <row r="24" spans="1:15" ht="12">
      <c r="A24" s="15" t="s">
        <v>345</v>
      </c>
      <c r="B24" s="15" t="s">
        <v>41</v>
      </c>
      <c r="C24" s="15">
        <v>29</v>
      </c>
      <c r="D24" s="15" t="s">
        <v>41</v>
      </c>
      <c r="E24" s="15">
        <v>28</v>
      </c>
      <c r="F24" s="15" t="s">
        <v>38</v>
      </c>
      <c r="G24" s="15">
        <v>27</v>
      </c>
      <c r="H24" s="15" t="s">
        <v>38</v>
      </c>
      <c r="I24" s="15">
        <v>27</v>
      </c>
      <c r="J24" s="15">
        <f t="shared" si="0"/>
        <v>2</v>
      </c>
      <c r="K24" s="15">
        <f t="shared" si="1"/>
        <v>2</v>
      </c>
      <c r="M24" s="15">
        <f t="shared" si="2"/>
        <v>111</v>
      </c>
    </row>
    <row r="25" spans="1:15" ht="12">
      <c r="A25" s="15" t="s">
        <v>346</v>
      </c>
      <c r="B25" s="15" t="s">
        <v>38</v>
      </c>
      <c r="C25" s="15">
        <v>26</v>
      </c>
      <c r="D25" s="15" t="s">
        <v>38</v>
      </c>
      <c r="E25" s="15">
        <v>27</v>
      </c>
      <c r="F25" s="15" t="s">
        <v>41</v>
      </c>
      <c r="G25" s="15">
        <v>28</v>
      </c>
      <c r="H25" s="15" t="s">
        <v>41</v>
      </c>
      <c r="I25" s="15">
        <v>29</v>
      </c>
      <c r="J25" s="15">
        <f t="shared" si="0"/>
        <v>2</v>
      </c>
      <c r="K25" s="15">
        <f t="shared" si="1"/>
        <v>2</v>
      </c>
      <c r="M25" s="15">
        <f t="shared" si="2"/>
        <v>110</v>
      </c>
    </row>
    <row r="26" spans="1:15" ht="12">
      <c r="A26" s="15" t="s">
        <v>348</v>
      </c>
      <c r="B26" s="15" t="s">
        <v>38</v>
      </c>
      <c r="C26" s="15">
        <v>27</v>
      </c>
      <c r="D26" s="15" t="s">
        <v>38</v>
      </c>
      <c r="E26" s="15">
        <v>29</v>
      </c>
      <c r="F26" s="15" t="s">
        <v>41</v>
      </c>
      <c r="G26" s="15">
        <v>29</v>
      </c>
      <c r="H26" s="15" t="s">
        <v>41</v>
      </c>
      <c r="I26" s="15">
        <v>28</v>
      </c>
      <c r="J26" s="15">
        <f t="shared" si="0"/>
        <v>2</v>
      </c>
      <c r="K26" s="15">
        <f t="shared" si="1"/>
        <v>2</v>
      </c>
      <c r="M26" s="15">
        <f t="shared" si="2"/>
        <v>113</v>
      </c>
    </row>
    <row r="27" spans="1:15" ht="12">
      <c r="A27" s="15" t="s">
        <v>196</v>
      </c>
      <c r="B27" s="15" t="s">
        <v>41</v>
      </c>
      <c r="C27" s="15">
        <v>28</v>
      </c>
      <c r="D27" s="15" t="s">
        <v>41</v>
      </c>
      <c r="E27" s="15">
        <v>28</v>
      </c>
      <c r="F27" s="15" t="s">
        <v>38</v>
      </c>
      <c r="G27" s="15">
        <v>28</v>
      </c>
      <c r="H27" s="15" t="s">
        <v>38</v>
      </c>
      <c r="I27" s="15">
        <v>27</v>
      </c>
      <c r="J27" s="15">
        <f t="shared" si="0"/>
        <v>2</v>
      </c>
      <c r="K27" s="15">
        <f t="shared" si="1"/>
        <v>2</v>
      </c>
      <c r="M27" s="15">
        <f t="shared" si="2"/>
        <v>111</v>
      </c>
    </row>
    <row r="28" spans="1:15" ht="12">
      <c r="A28" s="15" t="s">
        <v>195</v>
      </c>
      <c r="B28" s="15" t="s">
        <v>38</v>
      </c>
      <c r="C28" s="15">
        <v>28</v>
      </c>
      <c r="D28" s="15" t="s">
        <v>41</v>
      </c>
      <c r="E28" s="15">
        <f>AVERAGE(C28,G28,I28)</f>
        <v>28.333333333333332</v>
      </c>
      <c r="F28" s="15" t="s">
        <v>41</v>
      </c>
      <c r="G28" s="15">
        <v>29</v>
      </c>
      <c r="H28" s="15" t="s">
        <v>38</v>
      </c>
      <c r="I28" s="15">
        <v>28</v>
      </c>
      <c r="J28" s="15">
        <f t="shared" si="0"/>
        <v>2</v>
      </c>
      <c r="K28" s="15">
        <f t="shared" si="1"/>
        <v>2</v>
      </c>
      <c r="M28" s="15">
        <f t="shared" si="2"/>
        <v>113.33333333333333</v>
      </c>
    </row>
    <row r="29" spans="1:15" ht="12">
      <c r="A29" s="15" t="s">
        <v>315</v>
      </c>
      <c r="B29" s="15" t="s">
        <v>38</v>
      </c>
      <c r="C29" s="15">
        <v>27</v>
      </c>
      <c r="D29" s="15" t="s">
        <v>41</v>
      </c>
      <c r="E29" s="15">
        <v>28</v>
      </c>
      <c r="F29" s="15" t="s">
        <v>38</v>
      </c>
      <c r="G29" s="15">
        <v>26</v>
      </c>
      <c r="H29" s="15" t="s">
        <v>38</v>
      </c>
      <c r="I29" s="15">
        <v>26</v>
      </c>
      <c r="J29" s="15">
        <f t="shared" si="0"/>
        <v>1</v>
      </c>
      <c r="K29" s="15">
        <f t="shared" si="1"/>
        <v>3</v>
      </c>
      <c r="M29" s="15">
        <f t="shared" si="2"/>
        <v>107</v>
      </c>
    </row>
    <row r="30" spans="1:15" ht="12">
      <c r="A30" s="15" t="s">
        <v>445</v>
      </c>
      <c r="B30" s="15" t="s">
        <v>41</v>
      </c>
      <c r="C30" s="15">
        <v>28</v>
      </c>
      <c r="D30" s="15" t="s">
        <v>38</v>
      </c>
      <c r="E30" s="15">
        <v>28</v>
      </c>
      <c r="F30" s="15" t="s">
        <v>38</v>
      </c>
      <c r="G30" s="15">
        <v>28</v>
      </c>
      <c r="H30" s="15" t="s">
        <v>38</v>
      </c>
      <c r="I30" s="15">
        <v>30</v>
      </c>
      <c r="J30" s="15">
        <f t="shared" si="0"/>
        <v>1</v>
      </c>
      <c r="K30" s="15">
        <f t="shared" si="1"/>
        <v>3</v>
      </c>
      <c r="M30" s="15">
        <f t="shared" si="2"/>
        <v>114</v>
      </c>
    </row>
    <row r="31" spans="1:15" ht="12">
      <c r="A31" s="15" t="s">
        <v>363</v>
      </c>
      <c r="B31" s="15" t="s">
        <v>38</v>
      </c>
      <c r="C31" s="15">
        <v>27</v>
      </c>
      <c r="D31" s="15" t="s">
        <v>38</v>
      </c>
      <c r="E31" s="15">
        <v>29</v>
      </c>
      <c r="F31" s="15" t="s">
        <v>38</v>
      </c>
      <c r="G31" s="15">
        <v>27</v>
      </c>
      <c r="H31" s="15" t="s">
        <v>41</v>
      </c>
      <c r="I31" s="15">
        <v>28</v>
      </c>
      <c r="J31" s="15">
        <f t="shared" si="0"/>
        <v>1</v>
      </c>
      <c r="K31" s="15">
        <f t="shared" si="1"/>
        <v>3</v>
      </c>
      <c r="M31" s="15">
        <f t="shared" si="2"/>
        <v>111</v>
      </c>
    </row>
    <row r="32" spans="1:15" ht="12">
      <c r="A32" s="15" t="s">
        <v>359</v>
      </c>
      <c r="B32" s="15" t="s">
        <v>41</v>
      </c>
      <c r="C32" s="15">
        <v>28</v>
      </c>
      <c r="D32" s="15" t="s">
        <v>38</v>
      </c>
      <c r="E32" s="15">
        <v>26</v>
      </c>
      <c r="F32" s="15" t="s">
        <v>38</v>
      </c>
      <c r="G32" s="15">
        <v>26</v>
      </c>
      <c r="H32" s="15" t="s">
        <v>38</v>
      </c>
      <c r="I32" s="15">
        <v>26</v>
      </c>
      <c r="J32" s="15">
        <f t="shared" si="0"/>
        <v>1</v>
      </c>
      <c r="K32" s="15">
        <f t="shared" si="1"/>
        <v>3</v>
      </c>
      <c r="M32" s="15">
        <f t="shared" si="2"/>
        <v>106</v>
      </c>
    </row>
    <row r="33" spans="1:13" ht="12">
      <c r="A33" s="15" t="s">
        <v>360</v>
      </c>
      <c r="B33" s="15" t="s">
        <v>41</v>
      </c>
      <c r="C33" s="15">
        <v>28</v>
      </c>
      <c r="D33" s="15" t="s">
        <v>38</v>
      </c>
      <c r="E33" s="15">
        <v>28</v>
      </c>
      <c r="F33" s="15" t="s">
        <v>38</v>
      </c>
      <c r="G33" s="15">
        <v>27</v>
      </c>
      <c r="H33" s="15" t="s">
        <v>38</v>
      </c>
      <c r="I33" s="15">
        <v>27</v>
      </c>
      <c r="J33" s="15">
        <f t="shared" si="0"/>
        <v>1</v>
      </c>
      <c r="K33" s="15">
        <f t="shared" si="1"/>
        <v>3</v>
      </c>
      <c r="M33" s="15">
        <f t="shared" si="2"/>
        <v>110</v>
      </c>
    </row>
    <row r="34" spans="1:13" ht="12">
      <c r="A34" s="15" t="s">
        <v>347</v>
      </c>
      <c r="B34" s="15" t="s">
        <v>38</v>
      </c>
      <c r="C34" s="15">
        <v>26</v>
      </c>
      <c r="D34" s="15" t="s">
        <v>38</v>
      </c>
      <c r="E34" s="15">
        <v>28</v>
      </c>
      <c r="F34" s="15" t="s">
        <v>38</v>
      </c>
      <c r="G34" s="15">
        <v>28</v>
      </c>
      <c r="H34" s="15" t="s">
        <v>41</v>
      </c>
      <c r="I34" s="15">
        <v>27</v>
      </c>
      <c r="J34" s="15">
        <f t="shared" si="0"/>
        <v>1</v>
      </c>
      <c r="K34" s="15">
        <f t="shared" si="1"/>
        <v>3</v>
      </c>
      <c r="M34" s="15">
        <f t="shared" si="2"/>
        <v>109</v>
      </c>
    </row>
    <row r="35" spans="1:13" ht="12">
      <c r="A35" s="15" t="s">
        <v>350</v>
      </c>
      <c r="B35" s="15" t="s">
        <v>38</v>
      </c>
      <c r="C35" s="15">
        <v>27</v>
      </c>
      <c r="D35" s="15" t="s">
        <v>38</v>
      </c>
      <c r="E35" s="15">
        <v>28</v>
      </c>
      <c r="F35" s="15" t="s">
        <v>38</v>
      </c>
      <c r="G35" s="15">
        <v>29</v>
      </c>
      <c r="H35" s="15" t="s">
        <v>41</v>
      </c>
      <c r="I35" s="15">
        <v>28</v>
      </c>
      <c r="J35" s="15">
        <f t="shared" si="0"/>
        <v>1</v>
      </c>
      <c r="K35" s="15">
        <f t="shared" si="1"/>
        <v>3</v>
      </c>
      <c r="M35" s="15">
        <f t="shared" si="2"/>
        <v>112</v>
      </c>
    </row>
    <row r="36" spans="1:13" ht="12">
      <c r="A36" s="15" t="s">
        <v>185</v>
      </c>
      <c r="B36" s="15" t="s">
        <v>41</v>
      </c>
      <c r="C36" s="15">
        <v>26</v>
      </c>
      <c r="D36" s="15" t="s">
        <v>38</v>
      </c>
      <c r="E36" s="15">
        <v>27</v>
      </c>
      <c r="F36" s="15" t="s">
        <v>38</v>
      </c>
      <c r="G36" s="15">
        <v>27</v>
      </c>
      <c r="H36" s="15" t="s">
        <v>38</v>
      </c>
      <c r="I36" s="15">
        <v>26</v>
      </c>
      <c r="J36" s="15">
        <f t="shared" si="0"/>
        <v>1</v>
      </c>
      <c r="K36" s="15">
        <f t="shared" si="1"/>
        <v>3</v>
      </c>
      <c r="M36" s="15">
        <f t="shared" si="2"/>
        <v>106</v>
      </c>
    </row>
    <row r="37" spans="1:13" ht="12">
      <c r="A37" s="15" t="s">
        <v>200</v>
      </c>
      <c r="B37" s="15" t="s">
        <v>38</v>
      </c>
      <c r="C37" s="15">
        <v>27</v>
      </c>
      <c r="D37" s="15" t="s">
        <v>38</v>
      </c>
      <c r="E37" s="15">
        <v>29</v>
      </c>
      <c r="F37" s="15" t="s">
        <v>41</v>
      </c>
      <c r="G37" s="15">
        <v>28</v>
      </c>
      <c r="H37" s="15" t="s">
        <v>38</v>
      </c>
      <c r="I37" s="15">
        <v>28</v>
      </c>
      <c r="J37" s="15">
        <f t="shared" si="0"/>
        <v>1</v>
      </c>
      <c r="K37" s="15">
        <f t="shared" si="1"/>
        <v>3</v>
      </c>
      <c r="M37" s="15">
        <f t="shared" si="2"/>
        <v>112</v>
      </c>
    </row>
    <row r="38" spans="1:13" ht="12">
      <c r="A38" s="15" t="s">
        <v>338</v>
      </c>
      <c r="B38" s="15" t="s">
        <v>38</v>
      </c>
      <c r="C38" s="15">
        <v>26</v>
      </c>
      <c r="D38" s="15" t="s">
        <v>38</v>
      </c>
      <c r="E38" s="15">
        <v>26</v>
      </c>
      <c r="F38" s="15" t="s">
        <v>38</v>
      </c>
      <c r="G38" s="15">
        <v>27</v>
      </c>
      <c r="H38" s="15" t="s">
        <v>38</v>
      </c>
      <c r="I38" s="15">
        <v>26</v>
      </c>
      <c r="J38" s="15">
        <f t="shared" si="0"/>
        <v>0</v>
      </c>
      <c r="K38" s="15">
        <f t="shared" si="1"/>
        <v>4</v>
      </c>
      <c r="M38" s="15">
        <f t="shared" si="2"/>
        <v>105</v>
      </c>
    </row>
    <row r="39" spans="1:13" ht="12">
      <c r="A39" s="15" t="s">
        <v>88</v>
      </c>
      <c r="B39" s="15" t="s">
        <v>38</v>
      </c>
      <c r="C39" s="15">
        <v>26</v>
      </c>
      <c r="D39" s="15" t="s">
        <v>38</v>
      </c>
      <c r="E39" s="15">
        <v>27</v>
      </c>
      <c r="F39" s="15" t="s">
        <v>38</v>
      </c>
      <c r="G39" s="15">
        <v>28</v>
      </c>
      <c r="H39" s="15" t="s">
        <v>38</v>
      </c>
      <c r="I39" s="15">
        <v>28</v>
      </c>
      <c r="J39" s="15">
        <f t="shared" si="0"/>
        <v>0</v>
      </c>
      <c r="K39" s="15">
        <f t="shared" si="1"/>
        <v>4</v>
      </c>
      <c r="M39" s="15">
        <f t="shared" si="2"/>
        <v>109</v>
      </c>
    </row>
    <row r="40" spans="1:13" ht="12">
      <c r="A40" s="15" t="s">
        <v>365</v>
      </c>
      <c r="B40" s="15" t="s">
        <v>38</v>
      </c>
      <c r="C40" s="15">
        <v>26</v>
      </c>
      <c r="D40" s="15" t="s">
        <v>38</v>
      </c>
      <c r="E40" s="15">
        <v>26</v>
      </c>
      <c r="F40" s="15" t="s">
        <v>38</v>
      </c>
      <c r="G40" s="15">
        <v>27</v>
      </c>
      <c r="H40" s="15" t="s">
        <v>38</v>
      </c>
      <c r="I40" s="15">
        <v>26</v>
      </c>
      <c r="J40" s="15">
        <f t="shared" si="0"/>
        <v>0</v>
      </c>
      <c r="K40" s="15">
        <f t="shared" si="1"/>
        <v>4</v>
      </c>
      <c r="M40" s="15">
        <f t="shared" si="2"/>
        <v>105</v>
      </c>
    </row>
    <row r="41" spans="1:13" ht="12">
      <c r="A41" s="15" t="s">
        <v>353</v>
      </c>
      <c r="B41" s="15" t="s">
        <v>38</v>
      </c>
      <c r="C41" s="15">
        <v>27</v>
      </c>
      <c r="D41" s="15" t="s">
        <v>38</v>
      </c>
      <c r="E41" s="15">
        <v>27</v>
      </c>
      <c r="F41" s="15" t="s">
        <v>38</v>
      </c>
      <c r="G41" s="15">
        <v>29</v>
      </c>
      <c r="H41" s="15" t="s">
        <v>38</v>
      </c>
      <c r="I41" s="15">
        <v>28</v>
      </c>
      <c r="J41" s="15">
        <f t="shared" si="0"/>
        <v>0</v>
      </c>
      <c r="K41" s="15">
        <f t="shared" si="1"/>
        <v>4</v>
      </c>
      <c r="M41" s="15">
        <f t="shared" si="2"/>
        <v>111</v>
      </c>
    </row>
    <row r="42" spans="1:13" ht="12">
      <c r="A42" s="15" t="s">
        <v>186</v>
      </c>
      <c r="B42" s="15" t="s">
        <v>38</v>
      </c>
      <c r="C42" s="15">
        <v>26</v>
      </c>
      <c r="D42" s="15" t="s">
        <v>38</v>
      </c>
      <c r="E42" s="15">
        <v>27</v>
      </c>
      <c r="F42" s="15" t="s">
        <v>38</v>
      </c>
      <c r="G42" s="15">
        <v>28</v>
      </c>
      <c r="H42" s="15" t="s">
        <v>38</v>
      </c>
      <c r="I42" s="15">
        <v>27</v>
      </c>
      <c r="J42" s="15">
        <f t="shared" si="0"/>
        <v>0</v>
      </c>
      <c r="K42" s="15">
        <f t="shared" si="1"/>
        <v>4</v>
      </c>
      <c r="M42" s="15">
        <f t="shared" si="2"/>
        <v>108</v>
      </c>
    </row>
    <row r="43" spans="1:13" ht="12">
      <c r="A43" s="15" t="s">
        <v>205</v>
      </c>
      <c r="B43" s="15" t="s">
        <v>38</v>
      </c>
      <c r="C43" s="15">
        <v>26</v>
      </c>
      <c r="D43" s="15" t="s">
        <v>38</v>
      </c>
      <c r="E43" s="15">
        <v>27</v>
      </c>
      <c r="F43" s="15" t="s">
        <v>38</v>
      </c>
      <c r="G43" s="15">
        <v>26</v>
      </c>
      <c r="H43" s="15" t="s">
        <v>38</v>
      </c>
      <c r="I43" s="15">
        <v>27</v>
      </c>
      <c r="J43" s="15">
        <f t="shared" si="0"/>
        <v>0</v>
      </c>
      <c r="K43" s="15">
        <f t="shared" si="1"/>
        <v>4</v>
      </c>
      <c r="M43" s="15">
        <f t="shared" si="2"/>
        <v>106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/>
  </sheetViews>
  <sheetFormatPr baseColWidth="10" defaultColWidth="17.1640625" defaultRowHeight="12.75" customHeight="1" x14ac:dyDescent="0"/>
  <cols>
    <col min="1" max="1" width="17.1640625" customWidth="1"/>
    <col min="2" max="15" width="8.83203125" customWidth="1"/>
    <col min="16" max="24" width="17.1640625" customWidth="1"/>
  </cols>
  <sheetData>
    <row r="1" spans="1:24" ht="36">
      <c r="A1" s="29" t="s">
        <v>239</v>
      </c>
      <c r="B1" s="29" t="s">
        <v>209</v>
      </c>
      <c r="C1" s="29" t="s">
        <v>265</v>
      </c>
      <c r="D1" s="29" t="s">
        <v>231</v>
      </c>
      <c r="E1" s="29" t="s">
        <v>265</v>
      </c>
      <c r="F1" s="29" t="s">
        <v>230</v>
      </c>
      <c r="G1" s="29" t="s">
        <v>197</v>
      </c>
      <c r="H1" s="29" t="s">
        <v>233</v>
      </c>
      <c r="I1" s="29" t="s">
        <v>265</v>
      </c>
      <c r="J1" s="29" t="s">
        <v>258</v>
      </c>
      <c r="K1" s="29" t="s">
        <v>297</v>
      </c>
      <c r="L1" s="29" t="s">
        <v>259</v>
      </c>
      <c r="M1" s="29" t="s">
        <v>173</v>
      </c>
      <c r="N1" s="29" t="s">
        <v>35</v>
      </c>
      <c r="O1" s="29" t="s">
        <v>211</v>
      </c>
      <c r="P1" s="29"/>
      <c r="Q1" s="29"/>
      <c r="R1" s="29"/>
      <c r="S1" s="29"/>
      <c r="T1" s="29"/>
      <c r="U1" s="29"/>
      <c r="V1" s="29"/>
      <c r="W1" s="29"/>
      <c r="X1" s="29"/>
    </row>
    <row r="2" spans="1:24" ht="12">
      <c r="A2" s="15" t="s">
        <v>322</v>
      </c>
      <c r="B2" s="15" t="s">
        <v>31</v>
      </c>
      <c r="C2" s="15">
        <v>27</v>
      </c>
      <c r="D2" s="15" t="s">
        <v>31</v>
      </c>
      <c r="E2" s="15">
        <v>28</v>
      </c>
      <c r="F2" s="15" t="s">
        <v>41</v>
      </c>
      <c r="G2" s="15">
        <v>28</v>
      </c>
      <c r="H2" s="15" t="s">
        <v>41</v>
      </c>
      <c r="I2" s="15">
        <v>29</v>
      </c>
      <c r="J2" s="15">
        <f t="shared" ref="J2:J17" si="0">COUNTIF(A2:I2,"w")</f>
        <v>4</v>
      </c>
      <c r="K2" s="15">
        <f t="shared" ref="K2:K17" si="1">COUNTIF(A2:I2,"l")</f>
        <v>0</v>
      </c>
      <c r="M2" s="15">
        <f t="shared" ref="M2:M17" si="2">SUM(B2:I2)</f>
        <v>112</v>
      </c>
      <c r="N2" s="15">
        <v>1</v>
      </c>
    </row>
    <row r="3" spans="1:24" ht="12">
      <c r="A3" s="15" t="s">
        <v>68</v>
      </c>
      <c r="B3" s="15" t="s">
        <v>28</v>
      </c>
      <c r="C3" s="15">
        <v>25</v>
      </c>
      <c r="D3" s="15" t="s">
        <v>31</v>
      </c>
      <c r="E3" s="15">
        <v>27</v>
      </c>
      <c r="F3" s="15" t="s">
        <v>41</v>
      </c>
      <c r="G3" s="15">
        <v>28</v>
      </c>
      <c r="H3" s="15" t="s">
        <v>41</v>
      </c>
      <c r="I3" s="15">
        <v>28</v>
      </c>
      <c r="J3" s="15">
        <f t="shared" si="0"/>
        <v>3</v>
      </c>
      <c r="K3" s="15">
        <f t="shared" si="1"/>
        <v>1</v>
      </c>
      <c r="L3" s="15">
        <f>9/16</f>
        <v>0.5625</v>
      </c>
      <c r="M3" s="15">
        <f t="shared" si="2"/>
        <v>108</v>
      </c>
      <c r="N3" s="15">
        <v>2</v>
      </c>
      <c r="O3" s="15" t="s">
        <v>144</v>
      </c>
    </row>
    <row r="4" spans="1:24" ht="12">
      <c r="A4" s="15" t="s">
        <v>440</v>
      </c>
      <c r="B4" s="15" t="s">
        <v>31</v>
      </c>
      <c r="C4" s="15">
        <v>28</v>
      </c>
      <c r="D4" s="15" t="s">
        <v>28</v>
      </c>
      <c r="E4" s="15">
        <v>27</v>
      </c>
      <c r="F4" s="15" t="s">
        <v>41</v>
      </c>
      <c r="G4" s="15">
        <v>29</v>
      </c>
      <c r="H4" s="15" t="s">
        <v>41</v>
      </c>
      <c r="I4" s="15">
        <v>29</v>
      </c>
      <c r="J4" s="15">
        <f t="shared" si="0"/>
        <v>3</v>
      </c>
      <c r="K4" s="15">
        <f t="shared" si="1"/>
        <v>1</v>
      </c>
      <c r="L4" s="15">
        <f>6/16</f>
        <v>0.375</v>
      </c>
      <c r="M4" s="15">
        <f t="shared" si="2"/>
        <v>113</v>
      </c>
      <c r="N4" s="15">
        <v>3</v>
      </c>
      <c r="O4" s="15" t="s">
        <v>303</v>
      </c>
    </row>
    <row r="5" spans="1:24" ht="12">
      <c r="A5" s="15" t="s">
        <v>422</v>
      </c>
      <c r="B5" s="15" t="s">
        <v>28</v>
      </c>
      <c r="C5" s="15">
        <v>28</v>
      </c>
      <c r="D5" s="15" t="s">
        <v>31</v>
      </c>
      <c r="E5" s="15">
        <v>28</v>
      </c>
      <c r="F5" s="15" t="s">
        <v>41</v>
      </c>
      <c r="G5" s="15">
        <v>28</v>
      </c>
      <c r="H5" s="15" t="s">
        <v>41</v>
      </c>
      <c r="I5" s="15">
        <v>28</v>
      </c>
      <c r="J5" s="15">
        <f t="shared" si="0"/>
        <v>3</v>
      </c>
      <c r="K5" s="15">
        <f t="shared" si="1"/>
        <v>1</v>
      </c>
      <c r="L5" s="15">
        <f>6/16</f>
        <v>0.375</v>
      </c>
      <c r="M5" s="15">
        <f t="shared" si="2"/>
        <v>112</v>
      </c>
      <c r="N5" s="15">
        <v>4</v>
      </c>
      <c r="O5" s="15" t="s">
        <v>303</v>
      </c>
    </row>
    <row r="6" spans="1:24" ht="12">
      <c r="A6" s="15" t="s">
        <v>419</v>
      </c>
      <c r="B6" s="15" t="s">
        <v>28</v>
      </c>
      <c r="C6" s="15">
        <v>26</v>
      </c>
      <c r="D6" s="15" t="s">
        <v>31</v>
      </c>
      <c r="E6" s="15">
        <v>30</v>
      </c>
      <c r="F6" s="15" t="s">
        <v>41</v>
      </c>
      <c r="G6" s="15">
        <v>29</v>
      </c>
      <c r="H6" s="15" t="s">
        <v>41</v>
      </c>
      <c r="I6" s="15">
        <v>28</v>
      </c>
      <c r="J6" s="15">
        <f t="shared" si="0"/>
        <v>3</v>
      </c>
      <c r="K6" s="15">
        <f t="shared" si="1"/>
        <v>1</v>
      </c>
      <c r="L6" s="15">
        <f>4/16</f>
        <v>0.25</v>
      </c>
      <c r="M6" s="15">
        <f t="shared" si="2"/>
        <v>113</v>
      </c>
      <c r="N6" s="15">
        <v>5</v>
      </c>
      <c r="O6" s="15" t="s">
        <v>303</v>
      </c>
    </row>
    <row r="7" spans="1:24" ht="12">
      <c r="A7" s="15" t="s">
        <v>458</v>
      </c>
      <c r="B7" s="15" t="s">
        <v>31</v>
      </c>
      <c r="C7" s="15">
        <v>28</v>
      </c>
      <c r="D7" s="15" t="s">
        <v>28</v>
      </c>
      <c r="E7" s="15">
        <v>26</v>
      </c>
      <c r="F7" s="15" t="s">
        <v>41</v>
      </c>
      <c r="G7" s="15">
        <v>27</v>
      </c>
      <c r="H7" s="15" t="s">
        <v>41</v>
      </c>
      <c r="I7" s="15">
        <v>28</v>
      </c>
      <c r="J7" s="15">
        <f t="shared" si="0"/>
        <v>3</v>
      </c>
      <c r="K7" s="15">
        <f t="shared" si="1"/>
        <v>1</v>
      </c>
      <c r="L7" s="15">
        <f>4/16</f>
        <v>0.25</v>
      </c>
      <c r="M7" s="15">
        <f t="shared" si="2"/>
        <v>109</v>
      </c>
      <c r="N7" s="15">
        <v>6</v>
      </c>
      <c r="O7" s="15" t="s">
        <v>303</v>
      </c>
    </row>
    <row r="8" spans="1:24" ht="12">
      <c r="A8" s="15" t="s">
        <v>80</v>
      </c>
      <c r="B8" s="15" t="s">
        <v>31</v>
      </c>
      <c r="C8" s="15">
        <v>27</v>
      </c>
      <c r="D8" s="15" t="s">
        <v>31</v>
      </c>
      <c r="E8" s="15">
        <v>28</v>
      </c>
      <c r="F8" s="15" t="s">
        <v>38</v>
      </c>
      <c r="G8" s="15">
        <v>29</v>
      </c>
      <c r="H8" s="15" t="s">
        <v>38</v>
      </c>
      <c r="I8" s="15">
        <v>28</v>
      </c>
      <c r="J8" s="15">
        <f t="shared" si="0"/>
        <v>2</v>
      </c>
      <c r="K8" s="15">
        <f t="shared" si="1"/>
        <v>2</v>
      </c>
      <c r="L8" s="15">
        <f>13/16</f>
        <v>0.8125</v>
      </c>
      <c r="M8" s="15">
        <f t="shared" si="2"/>
        <v>112</v>
      </c>
      <c r="N8" s="15">
        <v>7</v>
      </c>
      <c r="O8" s="15" t="s">
        <v>144</v>
      </c>
    </row>
    <row r="9" spans="1:24" ht="12">
      <c r="A9" s="15" t="s">
        <v>228</v>
      </c>
      <c r="B9" s="15" t="s">
        <v>31</v>
      </c>
      <c r="C9" s="15">
        <v>29</v>
      </c>
      <c r="D9" s="15" t="s">
        <v>31</v>
      </c>
      <c r="E9" s="15">
        <v>28</v>
      </c>
      <c r="F9" s="15" t="s">
        <v>38</v>
      </c>
      <c r="G9" s="15">
        <v>26</v>
      </c>
      <c r="H9" s="15" t="s">
        <v>38</v>
      </c>
      <c r="I9" s="15">
        <v>29</v>
      </c>
      <c r="J9" s="15">
        <f t="shared" si="0"/>
        <v>2</v>
      </c>
      <c r="K9" s="15">
        <f t="shared" si="1"/>
        <v>2</v>
      </c>
      <c r="L9" s="15">
        <f>12/16</f>
        <v>0.75</v>
      </c>
      <c r="M9" s="15">
        <f t="shared" si="2"/>
        <v>112</v>
      </c>
      <c r="N9" s="15">
        <v>8</v>
      </c>
      <c r="O9" s="15" t="s">
        <v>144</v>
      </c>
    </row>
    <row r="10" spans="1:24" ht="12">
      <c r="A10" s="15" t="s">
        <v>418</v>
      </c>
      <c r="B10" s="15" t="s">
        <v>28</v>
      </c>
      <c r="C10" s="15">
        <v>26</v>
      </c>
      <c r="D10" s="15" t="s">
        <v>31</v>
      </c>
      <c r="E10" s="15">
        <v>28</v>
      </c>
      <c r="F10" s="15" t="s">
        <v>38</v>
      </c>
      <c r="G10" s="15">
        <v>29</v>
      </c>
      <c r="H10" s="15" t="s">
        <v>41</v>
      </c>
      <c r="I10" s="15">
        <v>27</v>
      </c>
      <c r="J10" s="15">
        <f t="shared" si="0"/>
        <v>2</v>
      </c>
      <c r="K10" s="15">
        <f t="shared" si="1"/>
        <v>2</v>
      </c>
      <c r="M10" s="15">
        <f t="shared" si="2"/>
        <v>110</v>
      </c>
    </row>
    <row r="11" spans="1:24" ht="12">
      <c r="A11" s="15" t="s">
        <v>421</v>
      </c>
      <c r="B11" s="15" t="s">
        <v>28</v>
      </c>
      <c r="C11" s="15">
        <v>27</v>
      </c>
      <c r="D11" s="15" t="s">
        <v>28</v>
      </c>
      <c r="E11" s="15">
        <v>26</v>
      </c>
      <c r="F11" s="15" t="s">
        <v>41</v>
      </c>
      <c r="G11" s="15">
        <v>29</v>
      </c>
      <c r="H11" s="15" t="s">
        <v>41</v>
      </c>
      <c r="I11" s="15">
        <v>27</v>
      </c>
      <c r="J11" s="15">
        <f t="shared" si="0"/>
        <v>2</v>
      </c>
      <c r="K11" s="15">
        <f t="shared" si="1"/>
        <v>2</v>
      </c>
      <c r="M11" s="15">
        <f t="shared" si="2"/>
        <v>109</v>
      </c>
    </row>
    <row r="12" spans="1:24" ht="12">
      <c r="A12" s="15" t="s">
        <v>56</v>
      </c>
      <c r="B12" s="15" t="s">
        <v>31</v>
      </c>
      <c r="C12" s="15">
        <v>29</v>
      </c>
      <c r="D12" s="15" t="s">
        <v>28</v>
      </c>
      <c r="E12" s="15">
        <v>27</v>
      </c>
      <c r="F12" s="15" t="s">
        <v>41</v>
      </c>
      <c r="G12" s="15">
        <v>27</v>
      </c>
      <c r="H12" s="15" t="s">
        <v>38</v>
      </c>
      <c r="I12" s="15">
        <v>26</v>
      </c>
      <c r="J12" s="15">
        <f t="shared" si="0"/>
        <v>2</v>
      </c>
      <c r="K12" s="15">
        <f t="shared" si="1"/>
        <v>2</v>
      </c>
      <c r="M12" s="15">
        <f t="shared" si="2"/>
        <v>109</v>
      </c>
    </row>
    <row r="13" spans="1:24" ht="12">
      <c r="A13" s="15" t="s">
        <v>55</v>
      </c>
      <c r="B13" s="15" t="s">
        <v>28</v>
      </c>
      <c r="C13" s="15">
        <v>26</v>
      </c>
      <c r="D13" s="15" t="s">
        <v>31</v>
      </c>
      <c r="E13" s="15">
        <v>29</v>
      </c>
      <c r="F13" s="15" t="s">
        <v>38</v>
      </c>
      <c r="G13" s="15">
        <v>27</v>
      </c>
      <c r="H13" s="15" t="s">
        <v>38</v>
      </c>
      <c r="I13" s="15">
        <v>27</v>
      </c>
      <c r="J13" s="15">
        <f t="shared" si="0"/>
        <v>1</v>
      </c>
      <c r="K13" s="15">
        <f t="shared" si="1"/>
        <v>3</v>
      </c>
      <c r="M13" s="15">
        <f t="shared" si="2"/>
        <v>109</v>
      </c>
    </row>
    <row r="14" spans="1:24" ht="12">
      <c r="A14" s="15" t="s">
        <v>203</v>
      </c>
      <c r="B14" s="15" t="s">
        <v>31</v>
      </c>
      <c r="C14" s="15">
        <v>28</v>
      </c>
      <c r="D14" s="15" t="s">
        <v>28</v>
      </c>
      <c r="E14" s="15">
        <v>25</v>
      </c>
      <c r="F14" s="15" t="s">
        <v>38</v>
      </c>
      <c r="G14" s="15">
        <v>28</v>
      </c>
      <c r="H14" s="15" t="s">
        <v>38</v>
      </c>
      <c r="I14" s="15">
        <v>28</v>
      </c>
      <c r="J14" s="15">
        <f t="shared" si="0"/>
        <v>1</v>
      </c>
      <c r="K14" s="15">
        <f t="shared" si="1"/>
        <v>3</v>
      </c>
      <c r="M14" s="15">
        <f t="shared" si="2"/>
        <v>109</v>
      </c>
    </row>
    <row r="15" spans="1:24" ht="12">
      <c r="A15" s="15" t="s">
        <v>207</v>
      </c>
      <c r="B15" s="15" t="s">
        <v>31</v>
      </c>
      <c r="C15" s="15">
        <v>28</v>
      </c>
      <c r="D15" s="15" t="s">
        <v>28</v>
      </c>
      <c r="E15" s="15">
        <v>27</v>
      </c>
      <c r="F15" s="15" t="s">
        <v>38</v>
      </c>
      <c r="G15" s="15">
        <v>27</v>
      </c>
      <c r="H15" s="15" t="s">
        <v>38</v>
      </c>
      <c r="I15" s="15">
        <v>27</v>
      </c>
      <c r="J15" s="15">
        <f t="shared" si="0"/>
        <v>1</v>
      </c>
      <c r="K15" s="15">
        <f t="shared" si="1"/>
        <v>3</v>
      </c>
      <c r="M15" s="15">
        <f t="shared" si="2"/>
        <v>109</v>
      </c>
    </row>
    <row r="16" spans="1:24" ht="12">
      <c r="A16" s="15" t="s">
        <v>53</v>
      </c>
      <c r="B16" s="15" t="s">
        <v>28</v>
      </c>
      <c r="C16" s="15">
        <v>26</v>
      </c>
      <c r="D16" s="15" t="s">
        <v>28</v>
      </c>
      <c r="E16" s="15">
        <v>26</v>
      </c>
      <c r="F16" s="15" t="s">
        <v>38</v>
      </c>
      <c r="G16" s="15">
        <v>28</v>
      </c>
      <c r="H16" s="15" t="s">
        <v>38</v>
      </c>
      <c r="I16" s="15">
        <v>27</v>
      </c>
      <c r="J16" s="15">
        <f t="shared" si="0"/>
        <v>0</v>
      </c>
      <c r="K16" s="15">
        <f t="shared" si="1"/>
        <v>4</v>
      </c>
      <c r="M16" s="15">
        <f t="shared" si="2"/>
        <v>107</v>
      </c>
    </row>
    <row r="17" spans="1:13" ht="12">
      <c r="A17" s="15" t="s">
        <v>42</v>
      </c>
      <c r="B17" s="15" t="s">
        <v>28</v>
      </c>
      <c r="C17" s="15">
        <v>27</v>
      </c>
      <c r="D17" s="15" t="s">
        <v>28</v>
      </c>
      <c r="E17" s="15">
        <v>27</v>
      </c>
      <c r="F17" s="15" t="s">
        <v>38</v>
      </c>
      <c r="G17" s="15">
        <v>26</v>
      </c>
      <c r="H17" s="15" t="s">
        <v>38</v>
      </c>
      <c r="I17" s="15">
        <v>26</v>
      </c>
      <c r="J17" s="15">
        <f t="shared" si="0"/>
        <v>0</v>
      </c>
      <c r="K17" s="15">
        <f t="shared" si="1"/>
        <v>4</v>
      </c>
      <c r="M17" s="15">
        <f t="shared" si="2"/>
        <v>106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workbookViewId="0"/>
  </sheetViews>
  <sheetFormatPr baseColWidth="10" defaultColWidth="17.1640625" defaultRowHeight="12.75" customHeight="1" x14ac:dyDescent="0"/>
  <cols>
    <col min="1" max="1" width="17.1640625" customWidth="1"/>
    <col min="2" max="10" width="8.5" customWidth="1"/>
    <col min="11" max="11" width="9.83203125" customWidth="1"/>
    <col min="12" max="14" width="8.5" customWidth="1"/>
    <col min="15" max="25" width="17.1640625" customWidth="1"/>
  </cols>
  <sheetData>
    <row r="1" spans="1:25" ht="36">
      <c r="A1" s="30" t="s">
        <v>239</v>
      </c>
      <c r="B1" s="30" t="s">
        <v>209</v>
      </c>
      <c r="C1" s="30" t="s">
        <v>265</v>
      </c>
      <c r="D1" s="30" t="s">
        <v>231</v>
      </c>
      <c r="E1" s="30" t="s">
        <v>265</v>
      </c>
      <c r="F1" s="30" t="s">
        <v>230</v>
      </c>
      <c r="G1" s="30" t="s">
        <v>197</v>
      </c>
      <c r="H1" s="30" t="s">
        <v>258</v>
      </c>
      <c r="I1" s="30" t="s">
        <v>297</v>
      </c>
      <c r="J1" s="30" t="s">
        <v>25</v>
      </c>
      <c r="K1" s="30" t="s">
        <v>242</v>
      </c>
      <c r="L1" s="30" t="s">
        <v>35</v>
      </c>
      <c r="M1" s="30" t="s">
        <v>163</v>
      </c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12">
      <c r="A2" s="15" t="s">
        <v>45</v>
      </c>
      <c r="B2" s="15" t="s">
        <v>31</v>
      </c>
      <c r="C2" s="15">
        <v>28</v>
      </c>
      <c r="D2" s="15" t="s">
        <v>31</v>
      </c>
      <c r="E2" s="15">
        <v>28</v>
      </c>
      <c r="F2" s="15" t="s">
        <v>31</v>
      </c>
      <c r="G2" s="15">
        <v>28</v>
      </c>
      <c r="H2" s="15">
        <f t="shared" ref="H2:H7" si="0">COUNTIF(A2:G2,"w")</f>
        <v>3</v>
      </c>
      <c r="I2" s="15">
        <f>COUNTIF(A2:H2,"l")</f>
        <v>0</v>
      </c>
      <c r="K2" s="15">
        <f t="shared" ref="K2:K7" si="1">SUM(((C2+E2)+G2))</f>
        <v>84</v>
      </c>
      <c r="L2" s="15">
        <v>1</v>
      </c>
    </row>
    <row r="3" spans="1:25" ht="12">
      <c r="A3" s="15" t="s">
        <v>370</v>
      </c>
      <c r="B3" s="15" t="s">
        <v>31</v>
      </c>
      <c r="C3" s="15">
        <v>28</v>
      </c>
      <c r="D3" s="15" t="s">
        <v>31</v>
      </c>
      <c r="E3" s="15">
        <v>28</v>
      </c>
      <c r="F3" s="15" t="s">
        <v>28</v>
      </c>
      <c r="G3" s="15">
        <v>27</v>
      </c>
      <c r="H3" s="15">
        <f t="shared" si="0"/>
        <v>2</v>
      </c>
      <c r="I3" s="15">
        <f>COUNTIF(A3:H3,"l")</f>
        <v>1</v>
      </c>
      <c r="J3" s="15" t="s">
        <v>476</v>
      </c>
      <c r="K3" s="15">
        <f t="shared" si="1"/>
        <v>83</v>
      </c>
      <c r="L3" s="15">
        <v>2</v>
      </c>
      <c r="M3" s="15" t="s">
        <v>144</v>
      </c>
    </row>
    <row r="4" spans="1:25" ht="12">
      <c r="A4" s="15" t="s">
        <v>441</v>
      </c>
      <c r="B4" s="15" t="s">
        <v>31</v>
      </c>
      <c r="C4" s="15">
        <v>28</v>
      </c>
      <c r="D4" s="15" t="s">
        <v>28</v>
      </c>
      <c r="E4" s="15">
        <v>27</v>
      </c>
      <c r="F4" s="15" t="s">
        <v>31</v>
      </c>
      <c r="G4" s="15">
        <v>28</v>
      </c>
      <c r="H4" s="15">
        <f t="shared" si="0"/>
        <v>2</v>
      </c>
      <c r="I4" s="15">
        <f>COUNTIF(A4:H4,"l")</f>
        <v>1</v>
      </c>
      <c r="J4" s="15" t="s">
        <v>117</v>
      </c>
      <c r="K4" s="15">
        <f t="shared" si="1"/>
        <v>83</v>
      </c>
      <c r="L4" s="15">
        <v>3</v>
      </c>
      <c r="M4" s="15" t="s">
        <v>144</v>
      </c>
    </row>
    <row r="5" spans="1:25" ht="12">
      <c r="A5" s="15" t="s">
        <v>70</v>
      </c>
      <c r="B5" s="15" t="s">
        <v>28</v>
      </c>
      <c r="C5" s="15">
        <v>26</v>
      </c>
      <c r="D5" s="15" t="s">
        <v>28</v>
      </c>
      <c r="E5" s="15">
        <v>26</v>
      </c>
      <c r="F5" s="15" t="s">
        <v>31</v>
      </c>
      <c r="G5" s="15">
        <v>28</v>
      </c>
      <c r="H5" s="15">
        <f t="shared" si="0"/>
        <v>1</v>
      </c>
      <c r="I5" s="15">
        <f>COUNTIF(A5:H5,"l")</f>
        <v>2</v>
      </c>
      <c r="J5" s="15" t="s">
        <v>476</v>
      </c>
      <c r="K5" s="15">
        <f t="shared" si="1"/>
        <v>80</v>
      </c>
      <c r="L5" s="15">
        <v>4</v>
      </c>
      <c r="M5" s="15" t="s">
        <v>144</v>
      </c>
    </row>
    <row r="6" spans="1:25" ht="12">
      <c r="A6" s="15" t="s">
        <v>46</v>
      </c>
      <c r="B6" s="15" t="s">
        <v>28</v>
      </c>
      <c r="C6" s="15">
        <v>26</v>
      </c>
      <c r="D6" s="15" t="s">
        <v>31</v>
      </c>
      <c r="E6" s="15">
        <v>26</v>
      </c>
      <c r="F6" s="15" t="s">
        <v>28</v>
      </c>
      <c r="G6" s="15">
        <v>26</v>
      </c>
      <c r="H6" s="15">
        <f t="shared" si="0"/>
        <v>1</v>
      </c>
      <c r="I6" s="15">
        <f>COUNTIF(A6:H6,"l")</f>
        <v>2</v>
      </c>
      <c r="J6" s="15" t="s">
        <v>117</v>
      </c>
      <c r="K6" s="15">
        <f t="shared" si="1"/>
        <v>78</v>
      </c>
      <c r="L6" s="15">
        <v>5</v>
      </c>
      <c r="M6" s="15" t="s">
        <v>144</v>
      </c>
    </row>
    <row r="7" spans="1:25" ht="12">
      <c r="A7" s="15" t="s">
        <v>67</v>
      </c>
      <c r="B7" s="15" t="s">
        <v>38</v>
      </c>
      <c r="C7" s="15">
        <v>26</v>
      </c>
      <c r="D7" s="15" t="s">
        <v>38</v>
      </c>
      <c r="E7" s="15">
        <v>25</v>
      </c>
      <c r="F7" s="15" t="s">
        <v>38</v>
      </c>
      <c r="G7" s="15">
        <v>26</v>
      </c>
      <c r="H7" s="15">
        <f t="shared" si="0"/>
        <v>0</v>
      </c>
      <c r="I7" s="15">
        <f>COUNTIF(A7:G7,"l")</f>
        <v>3</v>
      </c>
      <c r="K7" s="15">
        <f t="shared" si="1"/>
        <v>77</v>
      </c>
      <c r="L7" s="15">
        <v>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workbookViewId="0"/>
  </sheetViews>
  <sheetFormatPr baseColWidth="10" defaultColWidth="17.1640625" defaultRowHeight="12.75" customHeight="1" x14ac:dyDescent="0"/>
  <cols>
    <col min="1" max="1" width="17.1640625" customWidth="1"/>
    <col min="2" max="10" width="7.83203125" customWidth="1"/>
    <col min="11" max="11" width="8.5" customWidth="1"/>
    <col min="12" max="12" width="7.83203125" customWidth="1"/>
    <col min="13" max="24" width="17.1640625" customWidth="1"/>
  </cols>
  <sheetData>
    <row r="1" spans="1:24" ht="36">
      <c r="A1" s="31" t="s">
        <v>239</v>
      </c>
      <c r="B1" s="31" t="s">
        <v>209</v>
      </c>
      <c r="C1" s="31" t="s">
        <v>265</v>
      </c>
      <c r="D1" s="31" t="s">
        <v>231</v>
      </c>
      <c r="E1" s="31" t="s">
        <v>265</v>
      </c>
      <c r="F1" s="31" t="s">
        <v>230</v>
      </c>
      <c r="G1" s="31" t="s">
        <v>197</v>
      </c>
      <c r="H1" s="31" t="s">
        <v>258</v>
      </c>
      <c r="I1" s="31" t="s">
        <v>297</v>
      </c>
      <c r="J1" s="31" t="s">
        <v>259</v>
      </c>
      <c r="K1" s="31" t="s">
        <v>242</v>
      </c>
      <c r="L1" s="31" t="s">
        <v>35</v>
      </c>
      <c r="M1" s="31" t="s">
        <v>210</v>
      </c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12">
      <c r="A2" s="15" t="s">
        <v>104</v>
      </c>
      <c r="B2" s="15" t="s">
        <v>31</v>
      </c>
      <c r="C2" s="15">
        <v>28</v>
      </c>
      <c r="D2" s="15" t="s">
        <v>31</v>
      </c>
      <c r="E2" s="15">
        <v>27</v>
      </c>
      <c r="F2" s="15" t="s">
        <v>31</v>
      </c>
      <c r="G2" s="15">
        <v>28</v>
      </c>
      <c r="H2" s="15">
        <v>3</v>
      </c>
      <c r="I2" s="15">
        <v>0</v>
      </c>
      <c r="J2" s="15" t="s">
        <v>160</v>
      </c>
      <c r="K2" s="15">
        <f t="shared" ref="K2:K13" si="0">SUM(((C2+E2)+G2))</f>
        <v>83</v>
      </c>
      <c r="L2" s="15">
        <v>1</v>
      </c>
    </row>
    <row r="3" spans="1:24" ht="12">
      <c r="A3" s="15" t="s">
        <v>101</v>
      </c>
      <c r="B3" s="15" t="s">
        <v>31</v>
      </c>
      <c r="C3" s="15">
        <v>26</v>
      </c>
      <c r="D3" s="15" t="s">
        <v>31</v>
      </c>
      <c r="E3" s="15">
        <v>24</v>
      </c>
      <c r="F3" s="15" t="s">
        <v>31</v>
      </c>
      <c r="G3" s="15">
        <v>27</v>
      </c>
      <c r="H3" s="15">
        <v>3</v>
      </c>
      <c r="I3" s="15">
        <v>0</v>
      </c>
      <c r="J3" s="15" t="s">
        <v>160</v>
      </c>
      <c r="K3" s="15">
        <f t="shared" si="0"/>
        <v>77</v>
      </c>
      <c r="L3" s="15">
        <v>2</v>
      </c>
      <c r="M3" s="15" t="s">
        <v>303</v>
      </c>
    </row>
    <row r="4" spans="1:24" ht="12">
      <c r="A4" s="15" t="s">
        <v>102</v>
      </c>
      <c r="B4" s="15" t="s">
        <v>31</v>
      </c>
      <c r="C4" s="15">
        <v>28</v>
      </c>
      <c r="D4" s="15" t="s">
        <v>28</v>
      </c>
      <c r="E4" s="15">
        <v>27</v>
      </c>
      <c r="F4" s="15" t="s">
        <v>31</v>
      </c>
      <c r="G4" s="15">
        <v>28</v>
      </c>
      <c r="H4" s="15">
        <v>2</v>
      </c>
      <c r="I4" s="15">
        <v>1</v>
      </c>
      <c r="J4" s="15" t="s">
        <v>476</v>
      </c>
      <c r="K4" s="15">
        <f t="shared" si="0"/>
        <v>83</v>
      </c>
      <c r="L4" s="15">
        <v>3</v>
      </c>
    </row>
    <row r="5" spans="1:24" ht="12">
      <c r="A5" s="15" t="s">
        <v>319</v>
      </c>
      <c r="B5" s="15" t="s">
        <v>31</v>
      </c>
      <c r="C5" s="15">
        <v>28</v>
      </c>
      <c r="D5" s="15" t="s">
        <v>31</v>
      </c>
      <c r="E5" s="15">
        <v>28</v>
      </c>
      <c r="F5" s="15" t="s">
        <v>28</v>
      </c>
      <c r="G5" s="15">
        <v>26</v>
      </c>
      <c r="H5" s="15">
        <v>2</v>
      </c>
      <c r="I5" s="15">
        <v>1</v>
      </c>
      <c r="J5" s="15" t="s">
        <v>476</v>
      </c>
      <c r="K5" s="15">
        <f t="shared" si="0"/>
        <v>82</v>
      </c>
      <c r="L5" s="15">
        <v>5</v>
      </c>
      <c r="M5" s="15" t="s">
        <v>182</v>
      </c>
    </row>
    <row r="6" spans="1:24" ht="12">
      <c r="A6" s="15" t="s">
        <v>286</v>
      </c>
      <c r="B6" s="15" t="s">
        <v>31</v>
      </c>
      <c r="C6" s="15">
        <v>28</v>
      </c>
      <c r="D6" s="15" t="s">
        <v>31</v>
      </c>
      <c r="E6" s="15">
        <v>27</v>
      </c>
      <c r="F6" s="15" t="s">
        <v>28</v>
      </c>
      <c r="G6" s="15">
        <v>27</v>
      </c>
      <c r="H6" s="15">
        <v>2</v>
      </c>
      <c r="I6" s="15">
        <v>1</v>
      </c>
      <c r="J6" s="15" t="s">
        <v>476</v>
      </c>
      <c r="K6" s="15">
        <f t="shared" si="0"/>
        <v>82</v>
      </c>
      <c r="L6" s="15">
        <v>4</v>
      </c>
      <c r="M6" s="15" t="s">
        <v>303</v>
      </c>
    </row>
    <row r="7" spans="1:24" ht="12">
      <c r="A7" s="15" t="s">
        <v>103</v>
      </c>
      <c r="B7" s="15" t="s">
        <v>28</v>
      </c>
      <c r="C7" s="15">
        <v>26</v>
      </c>
      <c r="D7" s="15" t="s">
        <v>31</v>
      </c>
      <c r="E7" s="15">
        <v>27</v>
      </c>
      <c r="F7" s="15" t="s">
        <v>31</v>
      </c>
      <c r="G7" s="15">
        <v>27</v>
      </c>
      <c r="H7" s="15">
        <v>2</v>
      </c>
      <c r="I7" s="15">
        <v>1</v>
      </c>
      <c r="J7" s="15" t="s">
        <v>160</v>
      </c>
      <c r="K7" s="15">
        <f t="shared" si="0"/>
        <v>80</v>
      </c>
      <c r="L7" s="15">
        <v>6</v>
      </c>
      <c r="M7" s="15" t="s">
        <v>144</v>
      </c>
    </row>
    <row r="8" spans="1:24" ht="12">
      <c r="A8" s="15" t="s">
        <v>366</v>
      </c>
      <c r="B8" s="15" t="s">
        <v>28</v>
      </c>
      <c r="C8" s="15">
        <v>27</v>
      </c>
      <c r="D8" s="15" t="s">
        <v>31</v>
      </c>
      <c r="E8" s="15">
        <v>27</v>
      </c>
      <c r="F8" s="15" t="s">
        <v>31</v>
      </c>
      <c r="G8" s="15">
        <v>27</v>
      </c>
      <c r="H8" s="15">
        <v>2</v>
      </c>
      <c r="I8" s="15">
        <v>1</v>
      </c>
      <c r="J8" s="15" t="s">
        <v>127</v>
      </c>
      <c r="K8" s="15">
        <f t="shared" si="0"/>
        <v>81</v>
      </c>
      <c r="L8" s="15">
        <v>7</v>
      </c>
      <c r="M8" s="15" t="s">
        <v>144</v>
      </c>
    </row>
    <row r="9" spans="1:24" ht="12">
      <c r="A9" s="15" t="s">
        <v>288</v>
      </c>
      <c r="B9" s="15" t="s">
        <v>28</v>
      </c>
      <c r="C9" s="15">
        <v>25</v>
      </c>
      <c r="D9" s="15" t="s">
        <v>28</v>
      </c>
      <c r="E9" s="15">
        <v>23</v>
      </c>
      <c r="F9" s="15" t="s">
        <v>31</v>
      </c>
      <c r="G9" s="15">
        <v>26</v>
      </c>
      <c r="H9" s="15">
        <v>1</v>
      </c>
      <c r="I9" s="15">
        <v>2</v>
      </c>
      <c r="J9" s="15" t="s">
        <v>194</v>
      </c>
      <c r="K9" s="15">
        <f t="shared" si="0"/>
        <v>74</v>
      </c>
      <c r="L9" s="15">
        <v>8</v>
      </c>
    </row>
    <row r="10" spans="1:24" ht="12">
      <c r="A10" s="15" t="s">
        <v>314</v>
      </c>
      <c r="B10" s="15" t="s">
        <v>31</v>
      </c>
      <c r="C10" s="15">
        <v>28</v>
      </c>
      <c r="D10" s="15" t="s">
        <v>28</v>
      </c>
      <c r="E10" s="15">
        <v>25</v>
      </c>
      <c r="F10" s="15" t="s">
        <v>28</v>
      </c>
      <c r="G10" s="15">
        <v>26</v>
      </c>
      <c r="H10" s="15">
        <v>1</v>
      </c>
      <c r="I10" s="15">
        <v>2</v>
      </c>
      <c r="J10" s="15" t="s">
        <v>117</v>
      </c>
      <c r="K10" s="15">
        <f t="shared" si="0"/>
        <v>79</v>
      </c>
      <c r="M10" s="15" t="s">
        <v>144</v>
      </c>
    </row>
    <row r="11" spans="1:24" ht="12">
      <c r="A11" s="15" t="s">
        <v>316</v>
      </c>
      <c r="B11" s="15" t="s">
        <v>28</v>
      </c>
      <c r="C11" s="15">
        <v>26</v>
      </c>
      <c r="D11" s="15" t="s">
        <v>28</v>
      </c>
      <c r="E11" s="15">
        <v>25</v>
      </c>
      <c r="F11" s="15" t="s">
        <v>28</v>
      </c>
      <c r="G11" s="15">
        <v>27</v>
      </c>
      <c r="H11" s="15">
        <v>0</v>
      </c>
      <c r="I11" s="15">
        <v>3</v>
      </c>
      <c r="K11" s="15">
        <f t="shared" si="0"/>
        <v>78</v>
      </c>
    </row>
    <row r="12" spans="1:24" ht="12">
      <c r="A12" s="15" t="s">
        <v>287</v>
      </c>
      <c r="B12" s="15" t="s">
        <v>28</v>
      </c>
      <c r="C12" s="15">
        <v>26</v>
      </c>
      <c r="D12" s="15" t="s">
        <v>28</v>
      </c>
      <c r="E12" s="15">
        <v>26</v>
      </c>
      <c r="F12" s="15" t="s">
        <v>28</v>
      </c>
      <c r="G12" s="15">
        <v>26</v>
      </c>
      <c r="H12" s="15">
        <v>0</v>
      </c>
      <c r="I12" s="15">
        <v>3</v>
      </c>
      <c r="K12" s="15">
        <f t="shared" si="0"/>
        <v>78</v>
      </c>
    </row>
    <row r="13" spans="1:24" ht="12">
      <c r="A13" s="15" t="s">
        <v>313</v>
      </c>
      <c r="B13" s="15" t="s">
        <v>28</v>
      </c>
      <c r="C13" s="15">
        <v>26</v>
      </c>
      <c r="D13" s="15" t="s">
        <v>28</v>
      </c>
      <c r="E13" s="15">
        <v>24</v>
      </c>
      <c r="F13" s="15" t="s">
        <v>28</v>
      </c>
      <c r="G13" s="15">
        <v>27</v>
      </c>
      <c r="H13" s="15">
        <v>0</v>
      </c>
      <c r="I13" s="15">
        <v>3</v>
      </c>
      <c r="K13" s="15">
        <f t="shared" si="0"/>
        <v>77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School Codes</vt:lpstr>
      <vt:lpstr>Student Codes</vt:lpstr>
      <vt:lpstr>Novice Policy</vt:lpstr>
      <vt:lpstr>Varsity Policy</vt:lpstr>
      <vt:lpstr>Novice LD</vt:lpstr>
      <vt:lpstr>Varsity LD</vt:lpstr>
      <vt:lpstr>Varsity Parli</vt:lpstr>
      <vt:lpstr>Novice Parli</vt:lpstr>
      <vt:lpstr>Novice Public Forum</vt:lpstr>
      <vt:lpstr>Varsity Public Forum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 2004 Test Drive User</cp:lastModifiedBy>
  <dcterms:created xsi:type="dcterms:W3CDTF">2012-09-16T18:11:07Z</dcterms:created>
  <dcterms:modified xsi:type="dcterms:W3CDTF">2012-09-16T18:11:07Z</dcterms:modified>
  <cp:category/>
</cp:coreProperties>
</file>